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СВОД" sheetId="1" r:id="rId1"/>
  </sheets>
  <definedNames>
    <definedName name="_xlnm.Print_Area" localSheetId="0">СВОД!$A$1:$BB$71</definedName>
  </definedNames>
  <calcPr calcId="162913"/>
</workbook>
</file>

<file path=xl/calcChain.xml><?xml version="1.0" encoding="utf-8"?>
<calcChain xmlns="http://schemas.openxmlformats.org/spreadsheetml/2006/main">
  <c r="AX64" i="1" l="1"/>
  <c r="AX61" i="1" l="1"/>
  <c r="AZ61" i="1"/>
  <c r="AY61" i="1"/>
  <c r="AZ64" i="1"/>
  <c r="AY64" i="1"/>
  <c r="AY63" i="1"/>
  <c r="AY62" i="1"/>
  <c r="AX62" i="1"/>
  <c r="AY65" i="1" l="1"/>
  <c r="N6" i="1"/>
  <c r="P6" i="1" l="1"/>
  <c r="O6" i="1"/>
  <c r="N14" i="1"/>
  <c r="L18" i="1" l="1"/>
  <c r="N7" i="1"/>
  <c r="H18" i="1"/>
  <c r="G18" i="1"/>
  <c r="I18" i="1" s="1"/>
  <c r="F18" i="1"/>
  <c r="K18" i="1" l="1"/>
  <c r="J18" i="1"/>
  <c r="P17" i="1"/>
  <c r="O17" i="1"/>
  <c r="N17" i="1"/>
  <c r="P16" i="1"/>
  <c r="O16" i="1"/>
  <c r="N16" i="1"/>
  <c r="P15" i="1"/>
  <c r="O15" i="1"/>
  <c r="N15" i="1"/>
  <c r="P14" i="1"/>
  <c r="O14" i="1"/>
  <c r="P13" i="1"/>
  <c r="O13" i="1"/>
  <c r="N13" i="1"/>
  <c r="P12" i="1"/>
  <c r="O12" i="1"/>
  <c r="N12" i="1"/>
  <c r="P11" i="1"/>
  <c r="O11" i="1"/>
  <c r="N11" i="1"/>
  <c r="P10" i="1"/>
  <c r="O10" i="1"/>
  <c r="N10" i="1"/>
  <c r="P9" i="1"/>
  <c r="O9" i="1"/>
  <c r="N9" i="1"/>
  <c r="P8" i="1"/>
  <c r="O8" i="1"/>
  <c r="N8" i="1"/>
  <c r="P7" i="1"/>
  <c r="O7" i="1"/>
  <c r="O18" i="1" l="1"/>
  <c r="Q7" i="1" s="1"/>
  <c r="P18" i="1"/>
  <c r="N18" i="1"/>
  <c r="Q9" i="1" l="1"/>
  <c r="Q6" i="1"/>
  <c r="Q12" i="1"/>
  <c r="Q15" i="1"/>
  <c r="Q8" i="1"/>
  <c r="Q11" i="1"/>
  <c r="Q17" i="1"/>
  <c r="Q14" i="1"/>
  <c r="Q13" i="1"/>
  <c r="Q10" i="1"/>
  <c r="Q16" i="1"/>
  <c r="M18" i="1"/>
  <c r="AZ62" i="1"/>
  <c r="AU65" i="1"/>
  <c r="AW62" i="1" s="1"/>
  <c r="AW65" i="1" s="1"/>
  <c r="AV65" i="1"/>
  <c r="AT65" i="1"/>
  <c r="C18" i="1"/>
  <c r="E7" i="1" l="1"/>
  <c r="E6" i="1"/>
  <c r="Q18" i="1"/>
  <c r="AV54" i="1"/>
  <c r="AZ49" i="1"/>
  <c r="AY49" i="1"/>
  <c r="AX49" i="1"/>
  <c r="AU54" i="1"/>
  <c r="AW49" i="1" s="1"/>
  <c r="AW54" i="1" s="1"/>
  <c r="AT54" i="1"/>
  <c r="AV40" i="1"/>
  <c r="AU40" i="1"/>
  <c r="AW26" i="1" s="1"/>
  <c r="AW40" i="1" s="1"/>
  <c r="AP40" i="1"/>
  <c r="AT40" i="1"/>
  <c r="AR40" i="1"/>
  <c r="AY35" i="1"/>
  <c r="AZ39" i="1"/>
  <c r="AY39" i="1"/>
  <c r="AZ24" i="1"/>
  <c r="AZ25" i="1"/>
  <c r="AZ26" i="1"/>
  <c r="AZ27" i="1"/>
  <c r="AZ28" i="1"/>
  <c r="AZ29" i="1"/>
  <c r="AZ30" i="1"/>
  <c r="AZ31" i="1"/>
  <c r="AZ32" i="1"/>
  <c r="AZ33" i="1"/>
  <c r="AZ34" i="1"/>
  <c r="AZ35" i="1"/>
  <c r="AZ36" i="1"/>
  <c r="AZ37" i="1"/>
  <c r="AZ38" i="1"/>
  <c r="AZ23" i="1"/>
  <c r="AY24" i="1"/>
  <c r="AY25" i="1"/>
  <c r="AY26" i="1"/>
  <c r="AY27" i="1"/>
  <c r="AY28" i="1"/>
  <c r="AY29" i="1"/>
  <c r="AY30" i="1"/>
  <c r="AY31" i="1"/>
  <c r="AY32" i="1"/>
  <c r="AY33" i="1"/>
  <c r="AY34" i="1"/>
  <c r="AY36" i="1"/>
  <c r="AY37" i="1"/>
  <c r="AY38" i="1"/>
  <c r="AY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23" i="1"/>
  <c r="E17" i="1"/>
  <c r="D18" i="1" l="1"/>
  <c r="B18" i="1"/>
  <c r="AZ63" i="1" l="1"/>
  <c r="AX63" i="1"/>
  <c r="AY53" i="1"/>
  <c r="AX53" i="1"/>
  <c r="AX52" i="1"/>
  <c r="AX51" i="1"/>
  <c r="AX50" i="1"/>
  <c r="AX48" i="1"/>
  <c r="AX47" i="1"/>
  <c r="AZ46" i="1"/>
  <c r="AZ47" i="1"/>
  <c r="AZ48" i="1"/>
  <c r="AZ50" i="1"/>
  <c r="AZ51" i="1"/>
  <c r="AZ52" i="1"/>
  <c r="AZ53" i="1"/>
  <c r="AZ45" i="1"/>
  <c r="AY46" i="1"/>
  <c r="AY47" i="1"/>
  <c r="AY48" i="1"/>
  <c r="AY50" i="1"/>
  <c r="AY51" i="1"/>
  <c r="AY52" i="1"/>
  <c r="AY45" i="1"/>
  <c r="AX46" i="1"/>
  <c r="AX45" i="1"/>
  <c r="AZ54" i="1" l="1"/>
  <c r="B40" i="1"/>
  <c r="N40" i="1"/>
  <c r="F40" i="1"/>
  <c r="AX54" i="1" l="1"/>
  <c r="AX65" i="1" l="1"/>
  <c r="H40" i="1" l="1"/>
  <c r="G40" i="1"/>
  <c r="I35" i="1" s="1"/>
  <c r="AM65" i="1"/>
  <c r="AN65" i="1"/>
  <c r="AL65" i="1"/>
  <c r="AL54" i="1"/>
  <c r="AO61" i="1" l="1"/>
  <c r="AO63" i="1"/>
  <c r="AN40" i="1"/>
  <c r="AM40" i="1"/>
  <c r="AL40" i="1"/>
  <c r="AQ54" i="1"/>
  <c r="AS46" i="1" s="1"/>
  <c r="AR54" i="1"/>
  <c r="AP54" i="1"/>
  <c r="AM54" i="1"/>
  <c r="AN54" i="1"/>
  <c r="AJ54" i="1"/>
  <c r="AI54" i="1"/>
  <c r="AH54" i="1"/>
  <c r="AE54" i="1"/>
  <c r="AF54" i="1"/>
  <c r="AD54" i="1"/>
  <c r="AA54" i="1"/>
  <c r="AB54" i="1"/>
  <c r="Z54" i="1"/>
  <c r="X54" i="1"/>
  <c r="W54" i="1"/>
  <c r="V54" i="1"/>
  <c r="T54" i="1"/>
  <c r="S54" i="1"/>
  <c r="R54" i="1"/>
  <c r="P54" i="1"/>
  <c r="O54" i="1"/>
  <c r="N54" i="1"/>
  <c r="L54" i="1"/>
  <c r="K54" i="1"/>
  <c r="J54" i="1"/>
  <c r="H54" i="1"/>
  <c r="G54" i="1"/>
  <c r="F54" i="1"/>
  <c r="D54" i="1"/>
  <c r="C54" i="1"/>
  <c r="E49" i="1" s="1"/>
  <c r="B54" i="1"/>
  <c r="I49" i="1" l="1"/>
  <c r="I48" i="1"/>
  <c r="AO65" i="1"/>
  <c r="AO35" i="1"/>
  <c r="AO25" i="1"/>
  <c r="AO48" i="1"/>
  <c r="AO45" i="1"/>
  <c r="E16" i="1"/>
  <c r="E15" i="1"/>
  <c r="AO40" i="1" l="1"/>
  <c r="AO54" i="1"/>
  <c r="J40" i="1"/>
  <c r="M53" i="1" l="1"/>
  <c r="M49" i="1"/>
  <c r="M52" i="1"/>
  <c r="E47" i="1"/>
  <c r="R40" i="1" l="1"/>
  <c r="AC48" i="1" l="1"/>
  <c r="M48" i="1" l="1"/>
  <c r="D65" i="1" l="1"/>
  <c r="AG37" i="1"/>
  <c r="AS49" i="1" l="1"/>
  <c r="AK46" i="1"/>
  <c r="I50" i="1"/>
  <c r="AG48" i="1" l="1"/>
  <c r="AG47" i="1"/>
  <c r="AG49" i="1"/>
  <c r="AG46" i="1"/>
  <c r="AS48" i="1"/>
  <c r="AS45" i="1"/>
  <c r="AS54" i="1" s="1"/>
  <c r="Q49" i="1"/>
  <c r="Q48" i="1"/>
  <c r="Y48" i="1"/>
  <c r="E48" i="1" l="1"/>
  <c r="E46" i="1"/>
  <c r="E45" i="1"/>
  <c r="I47" i="1"/>
  <c r="I46" i="1"/>
  <c r="I45" i="1"/>
  <c r="U45" i="1"/>
  <c r="U46" i="1"/>
  <c r="U48" i="1"/>
  <c r="AG51" i="1"/>
  <c r="AG45" i="1"/>
  <c r="AG54" i="1" l="1"/>
  <c r="I54" i="1"/>
  <c r="E54" i="1"/>
  <c r="U54" i="1"/>
  <c r="P65" i="1" l="1"/>
  <c r="N65" i="1"/>
  <c r="O65" i="1"/>
  <c r="Q64" i="1" s="1"/>
  <c r="X65" i="1" l="1"/>
  <c r="W65" i="1"/>
  <c r="Y64" i="1" l="1"/>
  <c r="Y63" i="1"/>
  <c r="Y62" i="1"/>
  <c r="Y61" i="1"/>
  <c r="G65" i="1"/>
  <c r="AQ40" i="1" l="1"/>
  <c r="AF40" i="1"/>
  <c r="X40" i="1"/>
  <c r="P40" i="1"/>
  <c r="O40" i="1"/>
  <c r="Q31" i="1" s="1"/>
  <c r="L40" i="1"/>
  <c r="K40" i="1"/>
  <c r="D40" i="1"/>
  <c r="C40" i="1"/>
  <c r="AE40" i="1"/>
  <c r="AG27" i="1" l="1"/>
  <c r="AG24" i="1"/>
  <c r="AG25" i="1"/>
  <c r="AS26" i="1"/>
  <c r="AS32" i="1"/>
  <c r="AS28" i="1"/>
  <c r="AS25" i="1"/>
  <c r="AG29" i="1"/>
  <c r="AG26" i="1"/>
  <c r="M26" i="1"/>
  <c r="M27" i="1"/>
  <c r="E24" i="1"/>
  <c r="E25" i="1"/>
  <c r="I27" i="1"/>
  <c r="I39" i="1"/>
  <c r="M36" i="1"/>
  <c r="AG35" i="1"/>
  <c r="AG34" i="1"/>
  <c r="AG30" i="1"/>
  <c r="AG39" i="1"/>
  <c r="AG23" i="1"/>
  <c r="E28" i="1"/>
  <c r="E26" i="1"/>
  <c r="M39" i="1"/>
  <c r="M31" i="1"/>
  <c r="M30" i="1"/>
  <c r="E31" i="1"/>
  <c r="E23" i="1"/>
  <c r="E30" i="1"/>
  <c r="I38" i="1"/>
  <c r="I26" i="1"/>
  <c r="I24" i="1"/>
  <c r="I23" i="1"/>
  <c r="Q23" i="1"/>
  <c r="Q38" i="1"/>
  <c r="M33" i="1"/>
  <c r="M23" i="1"/>
  <c r="E37" i="1"/>
  <c r="E36" i="1"/>
  <c r="Q24" i="1"/>
  <c r="E27" i="1"/>
  <c r="Q32" i="1"/>
  <c r="Q29" i="1"/>
  <c r="Q30" i="1"/>
  <c r="E38" i="1"/>
  <c r="E39" i="1"/>
  <c r="AS33" i="1"/>
  <c r="Q39" i="1"/>
  <c r="Q37" i="1"/>
  <c r="AS39" i="1"/>
  <c r="AS36" i="1"/>
  <c r="AD40" i="1" l="1"/>
  <c r="AB40" i="1"/>
  <c r="AA40" i="1"/>
  <c r="Z40" i="1"/>
  <c r="W40" i="1"/>
  <c r="Y29" i="1" s="1"/>
  <c r="V40" i="1"/>
  <c r="AC33" i="1" l="1"/>
  <c r="AC34" i="1"/>
  <c r="Y39" i="1"/>
  <c r="Y24" i="1"/>
  <c r="AC23" i="1"/>
  <c r="AC26" i="1"/>
  <c r="AC25" i="1"/>
  <c r="Y26" i="1"/>
  <c r="Y23" i="1"/>
  <c r="AC39" i="1"/>
  <c r="AC35" i="1"/>
  <c r="AC36" i="1"/>
  <c r="AP65" i="1" l="1"/>
  <c r="T40" i="1"/>
  <c r="S40" i="1"/>
  <c r="U26" i="1" l="1"/>
  <c r="U24" i="1"/>
  <c r="U23" i="1"/>
  <c r="U37" i="1"/>
  <c r="U36" i="1"/>
  <c r="U35" i="1"/>
  <c r="U27" i="1"/>
  <c r="U29" i="1"/>
  <c r="U32" i="1"/>
  <c r="AY54" i="1"/>
  <c r="AK47" i="1" l="1"/>
  <c r="AK45" i="1"/>
  <c r="AK48" i="1"/>
  <c r="AQ65" i="1"/>
  <c r="AK54" i="1" l="1"/>
  <c r="AS63" i="1"/>
  <c r="AS62" i="1"/>
  <c r="AS61" i="1"/>
  <c r="AS64" i="1"/>
  <c r="AG38" i="1"/>
  <c r="AJ40" i="1"/>
  <c r="AZ40" i="1" s="1"/>
  <c r="AG32" i="1"/>
  <c r="AS40" i="1" l="1"/>
  <c r="AI40" i="1"/>
  <c r="AH40" i="1"/>
  <c r="AX40" i="1" s="1"/>
  <c r="AK25" i="1" l="1"/>
  <c r="AY40" i="1"/>
  <c r="AK38" i="1"/>
  <c r="AK23" i="1"/>
  <c r="AK27" i="1"/>
  <c r="AK37" i="1"/>
  <c r="AK26" i="1"/>
  <c r="AK29" i="1"/>
  <c r="AK33" i="1"/>
  <c r="AS65" i="1"/>
  <c r="AR65" i="1"/>
  <c r="AH65" i="1"/>
  <c r="E8" i="1"/>
  <c r="BA53" i="1" l="1"/>
  <c r="BA52" i="1"/>
  <c r="BA39" i="1"/>
  <c r="BA38" i="1"/>
  <c r="AK40" i="1"/>
  <c r="M38" i="1" l="1"/>
  <c r="M35" i="1"/>
  <c r="M37" i="1"/>
  <c r="BA61" i="1" l="1"/>
  <c r="L65" i="1"/>
  <c r="J65" i="1"/>
  <c r="K65" i="1"/>
  <c r="Y65" i="1"/>
  <c r="V65" i="1"/>
  <c r="C65" i="1"/>
  <c r="B65" i="1"/>
  <c r="H65" i="1"/>
  <c r="I63" i="1"/>
  <c r="F65" i="1"/>
  <c r="AZ65" i="1"/>
  <c r="AJ65" i="1"/>
  <c r="AI65" i="1"/>
  <c r="AK61" i="1" s="1"/>
  <c r="AF65" i="1"/>
  <c r="AE65" i="1"/>
  <c r="AD65" i="1"/>
  <c r="AB65" i="1"/>
  <c r="AA65" i="1"/>
  <c r="AC61" i="1" s="1"/>
  <c r="Z65" i="1"/>
  <c r="S65" i="1"/>
  <c r="T65" i="1"/>
  <c r="R65" i="1"/>
  <c r="AG61" i="1" l="1"/>
  <c r="AG63" i="1"/>
  <c r="AG62" i="1"/>
  <c r="M63" i="1"/>
  <c r="M64" i="1"/>
  <c r="E61" i="1"/>
  <c r="E64" i="1"/>
  <c r="Q63" i="1"/>
  <c r="Q62" i="1"/>
  <c r="U64" i="1"/>
  <c r="U63" i="1"/>
  <c r="AC62" i="1"/>
  <c r="AC63" i="1"/>
  <c r="BA63" i="1"/>
  <c r="BA64" i="1"/>
  <c r="BA62" i="1"/>
  <c r="AC64" i="1"/>
  <c r="U62" i="1"/>
  <c r="AK62" i="1"/>
  <c r="AK65" i="1" s="1"/>
  <c r="U61" i="1"/>
  <c r="M62" i="1"/>
  <c r="M61" i="1"/>
  <c r="E62" i="1"/>
  <c r="E63" i="1"/>
  <c r="I62" i="1"/>
  <c r="I61" i="1"/>
  <c r="Q61" i="1"/>
  <c r="AG65" i="1" l="1"/>
  <c r="AC65" i="1"/>
  <c r="U65" i="1"/>
  <c r="M65" i="1"/>
  <c r="E65" i="1"/>
  <c r="I65" i="1"/>
  <c r="Q65" i="1"/>
  <c r="M45" i="1" l="1"/>
  <c r="M46" i="1"/>
  <c r="M47" i="1"/>
  <c r="BA65" i="1"/>
  <c r="M54" i="1" l="1"/>
  <c r="BA50" i="1" l="1"/>
  <c r="BA51" i="1"/>
  <c r="BA48" i="1"/>
  <c r="BA49" i="1"/>
  <c r="Y47" i="1"/>
  <c r="Y45" i="1"/>
  <c r="E35" i="1"/>
  <c r="E33" i="1"/>
  <c r="E34" i="1"/>
  <c r="Y54" i="1" l="1"/>
  <c r="E40" i="1"/>
  <c r="U39" i="1" l="1"/>
  <c r="U40" i="1" l="1"/>
  <c r="M28" i="1" l="1"/>
  <c r="M29" i="1"/>
  <c r="M25" i="1"/>
  <c r="M24" i="1"/>
  <c r="M40" i="1" l="1"/>
  <c r="AC45" i="1" l="1"/>
  <c r="AC46" i="1"/>
  <c r="AG33" i="1"/>
  <c r="AC54" i="1" l="1"/>
  <c r="AG40" i="1"/>
  <c r="AC24" i="1" l="1"/>
  <c r="Q46" i="1" l="1"/>
  <c r="Q45" i="1"/>
  <c r="Q47" i="1"/>
  <c r="AC40" i="1"/>
  <c r="Q54" i="1" l="1"/>
  <c r="I30" i="1"/>
  <c r="I29" i="1"/>
  <c r="Q28" i="1"/>
  <c r="I34" i="1"/>
  <c r="I36" i="1"/>
  <c r="I31" i="1"/>
  <c r="Q26" i="1"/>
  <c r="Q25" i="1"/>
  <c r="Q34" i="1"/>
  <c r="Q27" i="1"/>
  <c r="Q33" i="1"/>
  <c r="Q36" i="1"/>
  <c r="Q35" i="1"/>
  <c r="I32" i="1"/>
  <c r="I33" i="1"/>
  <c r="I25" i="1"/>
  <c r="I37" i="1"/>
  <c r="Y33" i="1" l="1"/>
  <c r="Y40" i="1" s="1"/>
  <c r="BA31" i="1"/>
  <c r="BA29" i="1"/>
  <c r="BA28" i="1"/>
  <c r="E14" i="1"/>
  <c r="BA25" i="1"/>
  <c r="BA26" i="1"/>
  <c r="BA24" i="1"/>
  <c r="BA32" i="1"/>
  <c r="BA30" i="1"/>
  <c r="BA27" i="1"/>
  <c r="BA33" i="1"/>
  <c r="E12" i="1"/>
  <c r="E13" i="1"/>
  <c r="Q40" i="1"/>
  <c r="I40" i="1"/>
  <c r="BA35" i="1"/>
  <c r="BA37" i="1"/>
  <c r="BA23" i="1"/>
  <c r="BA34" i="1"/>
  <c r="BA36" i="1"/>
  <c r="E11" i="1"/>
  <c r="E10" i="1"/>
  <c r="E9" i="1"/>
  <c r="E18" i="1" l="1"/>
  <c r="BA45" i="1"/>
  <c r="BA47" i="1"/>
  <c r="BA46" i="1"/>
  <c r="BA40" i="1"/>
  <c r="BA54" i="1" l="1"/>
</calcChain>
</file>

<file path=xl/sharedStrings.xml><?xml version="1.0" encoding="utf-8"?>
<sst xmlns="http://schemas.openxmlformats.org/spreadsheetml/2006/main" count="270" uniqueCount="67">
  <si>
    <t>Банк</t>
  </si>
  <si>
    <t>Доля (%) по сумме</t>
  </si>
  <si>
    <t>Кол-во проектов</t>
  </si>
  <si>
    <t>итого:</t>
  </si>
  <si>
    <t>регион</t>
  </si>
  <si>
    <t>Доля по сумме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</si>
  <si>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</si>
  <si>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</si>
  <si>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</si>
  <si>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</si>
  <si>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</si>
  <si>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</si>
  <si>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</si>
  <si>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</si>
  <si>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</si>
  <si>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</si>
  <si>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</si>
  <si>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</si>
  <si>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</si>
  <si>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>АО "Нурбанк"</t>
  </si>
  <si>
    <t xml:space="preserve">ИТОГО </t>
  </si>
  <si>
    <t>Информация по проектам в разрезе БВУ:</t>
  </si>
  <si>
    <t>АО "Банк ЦентрКредит"</t>
  </si>
  <si>
    <t>Обрабатывающая и услуги</t>
  </si>
  <si>
    <t>АО "Народный Банк Казахстана"</t>
  </si>
  <si>
    <t>АО "Fortebank"</t>
  </si>
  <si>
    <t>АО "Bank RBK"</t>
  </si>
  <si>
    <t>АО "АТФ Банк"</t>
  </si>
  <si>
    <t>Сумма кредита, млн. тенге</t>
  </si>
  <si>
    <t>АО "Народный банк Казахстана"</t>
  </si>
  <si>
    <t>АО "Евразийский Банк</t>
  </si>
  <si>
    <t>г. Нур-Султан</t>
  </si>
  <si>
    <t>г. Алматы</t>
  </si>
  <si>
    <t>АО «First Heartland Jýsan Bank»</t>
  </si>
  <si>
    <t>Сумма гарантии млн. тенге</t>
  </si>
  <si>
    <t>Образование</t>
  </si>
  <si>
    <t>Jýsan Bank</t>
  </si>
  <si>
    <t>АО "Евразийский Банк"</t>
  </si>
  <si>
    <t>размер бизнеса</t>
  </si>
  <si>
    <t>микро</t>
  </si>
  <si>
    <t>малый</t>
  </si>
  <si>
    <t>средний</t>
  </si>
  <si>
    <t>крупный</t>
  </si>
  <si>
    <t>I-Услуги по проживанию и питанию</t>
  </si>
  <si>
    <t>Q-Здравоохранение и социальные услуги</t>
  </si>
  <si>
    <t>Туркестанская область</t>
  </si>
  <si>
    <t>г.Шымкент</t>
  </si>
  <si>
    <t>Альфа-банк</t>
  </si>
  <si>
    <t>Информация по подписанным проектам в разрезе регионов:</t>
  </si>
  <si>
    <t>Информация по подписанным проектам в разрезе отраслей:</t>
  </si>
  <si>
    <t>Информация по подписанным проектам в разрезе размера бизнеса:</t>
  </si>
  <si>
    <t>H-Транспорт и складирование</t>
  </si>
  <si>
    <t>АО ДБ "Альфа Банк"</t>
  </si>
  <si>
    <t>Проекты  подписанные Фондом</t>
  </si>
  <si>
    <t>E-Водоснабжение; канализационная система, контроль над сбором и распределением отходов</t>
  </si>
  <si>
    <t>A-Сельское, лесное и рыбное хозяйство</t>
  </si>
  <si>
    <t>F-Строительство</t>
  </si>
  <si>
    <t>B-Горнодобывающая промышленность и разработка карьеров</t>
  </si>
  <si>
    <t>ДО АО "Банк ВТБ (Казахстан)"</t>
  </si>
  <si>
    <t>ТОО «ДО АО «Нурбанк» Лизинговая компания «Нур Лизинг»</t>
  </si>
  <si>
    <t xml:space="preserve"> Лизинговая компания «Нур Лизинг»</t>
  </si>
  <si>
    <t>Проекты на рассмотрении в БВУ</t>
  </si>
  <si>
    <t>Одобренные Фондом  но не подписанные</t>
  </si>
  <si>
    <t>Проекты  подписанные,одобренные  Фондом</t>
  </si>
  <si>
    <t>ОКЭД Секция</t>
  </si>
  <si>
    <t>АО «Bereke Bank» (ранее ДБ АО «Сбербанк»)</t>
  </si>
  <si>
    <t>по состоянию на 25.11.2022г.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</si>
</sst>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_-* #,##0_р_._-;\-* #,##0_р_._-;_-* &quot;-&quot;??_р_._-;_-@_-"/>
    <numFmt numFmtId="166" formatCode="0.0"/>
    <numFmt numFmtId="167" formatCode="_-* #,##0.0_р_._-;\-* #,##0.0_р_._-;_-* &quot;-&quot;??_р_._-;_-@_-"/>
    <numFmt numFmtId="168" formatCode="_-* #,##0\ _₽_-;\-* #,##0\ _₽_-;_-* &quot;-&quot;??\ _₽_-;_-@_-"/>
    <numFmt numFmtId="169" formatCode="0.0%"/>
    <numFmt numFmtId="170" formatCode="_-* #,##0.00\ _₽_-;\-* #,##0.00\ _₽_-;_-* &quot;-&quot;??\ _₽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2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164" fontId="2" fillId="0" borderId="1" xfId="1" applyFont="1" applyFill="1" applyBorder="1" applyAlignment="1">
      <alignment horizontal="center" wrapText="1"/>
    </xf>
    <xf numFmtId="9" fontId="2" fillId="0" borderId="1" xfId="2" applyFont="1" applyFill="1" applyBorder="1" applyAlignment="1">
      <alignment horizontal="center" wrapText="1"/>
    </xf>
    <xf numFmtId="164" fontId="2" fillId="0" borderId="7" xfId="1" applyFont="1" applyFill="1" applyBorder="1" applyAlignment="1">
      <alignment horizontal="center" wrapText="1"/>
    </xf>
    <xf numFmtId="9" fontId="2" fillId="0" borderId="7" xfId="2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wrapText="1"/>
    </xf>
    <xf numFmtId="9" fontId="2" fillId="0" borderId="4" xfId="2" applyFont="1" applyFill="1" applyBorder="1" applyAlignment="1">
      <alignment horizontal="center" wrapText="1"/>
    </xf>
    <xf numFmtId="9" fontId="2" fillId="0" borderId="18" xfId="2" applyFont="1" applyFill="1" applyBorder="1" applyAlignment="1">
      <alignment horizontal="center" wrapText="1"/>
    </xf>
    <xf numFmtId="9" fontId="2" fillId="0" borderId="9" xfId="2" applyFont="1" applyFill="1" applyBorder="1" applyAlignment="1">
      <alignment horizontal="center" wrapText="1"/>
    </xf>
    <xf numFmtId="9" fontId="2" fillId="0" borderId="20" xfId="2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164" fontId="2" fillId="0" borderId="8" xfId="1" applyFont="1" applyFill="1" applyBorder="1" applyAlignment="1">
      <alignment horizontal="center" wrapText="1"/>
    </xf>
    <xf numFmtId="0" fontId="2" fillId="0" borderId="29" xfId="0" applyFont="1" applyFill="1" applyBorder="1" applyAlignment="1">
      <alignment wrapText="1"/>
    </xf>
    <xf numFmtId="0" fontId="2" fillId="0" borderId="30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164" fontId="2" fillId="0" borderId="25" xfId="1" applyFont="1" applyFill="1" applyBorder="1" applyAlignment="1">
      <alignment horizontal="center" wrapText="1"/>
    </xf>
    <xf numFmtId="9" fontId="2" fillId="0" borderId="26" xfId="2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164" fontId="2" fillId="0" borderId="18" xfId="1" applyFont="1" applyFill="1" applyBorder="1" applyAlignment="1">
      <alignment horizontal="center" wrapText="1"/>
    </xf>
    <xf numFmtId="164" fontId="2" fillId="0" borderId="20" xfId="1" applyFont="1" applyFill="1" applyBorder="1" applyAlignment="1">
      <alignment horizontal="center" wrapText="1"/>
    </xf>
    <xf numFmtId="0" fontId="2" fillId="0" borderId="0" xfId="0" applyFont="1" applyBorder="1" applyAlignment="1">
      <alignment vertical="center" wrapText="1"/>
    </xf>
    <xf numFmtId="0" fontId="2" fillId="0" borderId="41" xfId="0" applyFont="1" applyFill="1" applyBorder="1" applyAlignment="1">
      <alignment horizontal="center" wrapText="1"/>
    </xf>
    <xf numFmtId="1" fontId="2" fillId="0" borderId="1" xfId="2" applyNumberFormat="1" applyFont="1" applyFill="1" applyBorder="1" applyAlignment="1">
      <alignment horizontal="center" wrapText="1"/>
    </xf>
    <xf numFmtId="1" fontId="2" fillId="0" borderId="3" xfId="2" applyNumberFormat="1" applyFont="1" applyFill="1" applyBorder="1" applyAlignment="1">
      <alignment horizontal="center" wrapText="1"/>
    </xf>
    <xf numFmtId="49" fontId="2" fillId="0" borderId="1" xfId="2" applyNumberFormat="1" applyFont="1" applyFill="1" applyBorder="1" applyAlignment="1">
      <alignment horizontal="center" wrapText="1"/>
    </xf>
    <xf numFmtId="1" fontId="2" fillId="0" borderId="7" xfId="2" applyNumberFormat="1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164" fontId="3" fillId="0" borderId="17" xfId="1" applyFont="1" applyFill="1" applyBorder="1" applyAlignment="1">
      <alignment horizontal="center" wrapText="1"/>
    </xf>
    <xf numFmtId="1" fontId="3" fillId="0" borderId="17" xfId="1" applyNumberFormat="1" applyFont="1" applyFill="1" applyBorder="1" applyAlignment="1">
      <alignment horizontal="center" wrapText="1"/>
    </xf>
    <xf numFmtId="49" fontId="3" fillId="0" borderId="38" xfId="1" applyNumberFormat="1" applyFont="1" applyFill="1" applyBorder="1" applyAlignment="1">
      <alignment horizontal="center" wrapText="1"/>
    </xf>
    <xf numFmtId="9" fontId="3" fillId="0" borderId="40" xfId="2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 wrapText="1"/>
    </xf>
    <xf numFmtId="9" fontId="3" fillId="0" borderId="2" xfId="2" applyFont="1" applyFill="1" applyBorder="1" applyAlignment="1">
      <alignment horizontal="center" wrapText="1"/>
    </xf>
    <xf numFmtId="1" fontId="3" fillId="0" borderId="17" xfId="0" applyNumberFormat="1" applyFont="1" applyFill="1" applyBorder="1" applyAlignment="1">
      <alignment horizontal="center" wrapText="1"/>
    </xf>
    <xf numFmtId="164" fontId="3" fillId="0" borderId="38" xfId="1" applyFont="1" applyFill="1" applyBorder="1" applyAlignment="1">
      <alignment horizontal="center" wrapText="1"/>
    </xf>
    <xf numFmtId="164" fontId="3" fillId="0" borderId="39" xfId="1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27" xfId="0" applyFont="1" applyFill="1" applyBorder="1" applyAlignment="1">
      <alignment horizontal="center" wrapText="1"/>
    </xf>
    <xf numFmtId="9" fontId="3" fillId="0" borderId="27" xfId="2" applyFont="1" applyFill="1" applyBorder="1" applyAlignment="1">
      <alignment horizontal="center" wrapText="1"/>
    </xf>
    <xf numFmtId="164" fontId="3" fillId="0" borderId="27" xfId="0" applyNumberFormat="1" applyFont="1" applyFill="1" applyBorder="1" applyAlignment="1">
      <alignment horizontal="center" wrapText="1"/>
    </xf>
    <xf numFmtId="9" fontId="3" fillId="0" borderId="27" xfId="1" applyNumberFormat="1" applyFont="1" applyFill="1" applyBorder="1" applyAlignment="1">
      <alignment horizontal="center" wrapText="1"/>
    </xf>
    <xf numFmtId="0" fontId="2" fillId="5" borderId="0" xfId="0" applyFont="1" applyFill="1" applyBorder="1" applyAlignment="1">
      <alignment wrapText="1"/>
    </xf>
    <xf numFmtId="0" fontId="0" fillId="5" borderId="0" xfId="0" applyFill="1" applyAlignment="1">
      <alignment wrapText="1"/>
    </xf>
    <xf numFmtId="0" fontId="0" fillId="5" borderId="0" xfId="0" applyFill="1" applyAlignment="1">
      <alignment horizontal="center" vertical="center" wrapText="1"/>
    </xf>
    <xf numFmtId="0" fontId="2" fillId="5" borderId="1" xfId="0" applyFont="1" applyFill="1" applyBorder="1" applyAlignment="1">
      <alignment wrapText="1"/>
    </xf>
    <xf numFmtId="0" fontId="3" fillId="5" borderId="17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wrapText="1"/>
    </xf>
    <xf numFmtId="9" fontId="3" fillId="0" borderId="39" xfId="2" applyFont="1" applyFill="1" applyBorder="1" applyAlignment="1">
      <alignment horizontal="center" wrapText="1"/>
    </xf>
    <xf numFmtId="0" fontId="2" fillId="5" borderId="4" xfId="0" applyFont="1" applyFill="1" applyBorder="1" applyAlignment="1">
      <alignment wrapText="1"/>
    </xf>
    <xf numFmtId="9" fontId="3" fillId="5" borderId="27" xfId="2" applyFont="1" applyFill="1" applyBorder="1" applyAlignment="1">
      <alignment horizontal="center" vertical="center" wrapText="1"/>
    </xf>
    <xf numFmtId="9" fontId="3" fillId="5" borderId="40" xfId="0" applyNumberFormat="1" applyFont="1" applyFill="1" applyBorder="1" applyAlignment="1">
      <alignment horizontal="center" vertical="center" wrapText="1"/>
    </xf>
    <xf numFmtId="165" fontId="3" fillId="5" borderId="2" xfId="1" applyNumberFormat="1" applyFont="1" applyFill="1" applyBorder="1" applyAlignment="1">
      <alignment horizontal="center" wrapText="1"/>
    </xf>
    <xf numFmtId="164" fontId="3" fillId="5" borderId="17" xfId="1" applyFont="1" applyFill="1" applyBorder="1" applyAlignment="1">
      <alignment horizontal="right" vertical="center" wrapText="1"/>
    </xf>
    <xf numFmtId="164" fontId="3" fillId="5" borderId="40" xfId="1" applyFont="1" applyFill="1" applyBorder="1" applyAlignment="1">
      <alignment horizontal="right" vertical="center" wrapText="1"/>
    </xf>
    <xf numFmtId="164" fontId="3" fillId="5" borderId="42" xfId="1" applyFont="1" applyFill="1" applyBorder="1" applyAlignment="1">
      <alignment horizontal="center" vertical="center" wrapText="1"/>
    </xf>
    <xf numFmtId="0" fontId="3" fillId="5" borderId="47" xfId="0" applyFont="1" applyFill="1" applyBorder="1" applyAlignment="1">
      <alignment horizontal="center" vertical="center" wrapText="1"/>
    </xf>
    <xf numFmtId="9" fontId="3" fillId="0" borderId="4" xfId="2" applyFont="1" applyFill="1" applyBorder="1" applyAlignment="1">
      <alignment horizontal="center" wrapText="1"/>
    </xf>
    <xf numFmtId="9" fontId="3" fillId="0" borderId="9" xfId="2" applyFont="1" applyFill="1" applyBorder="1" applyAlignment="1">
      <alignment horizontal="center" wrapText="1"/>
    </xf>
    <xf numFmtId="164" fontId="3" fillId="5" borderId="38" xfId="1" applyFont="1" applyFill="1" applyBorder="1" applyAlignment="1">
      <alignment horizontal="right" vertical="center" wrapText="1"/>
    </xf>
    <xf numFmtId="164" fontId="3" fillId="5" borderId="39" xfId="1" applyFont="1" applyFill="1" applyBorder="1" applyAlignment="1">
      <alignment horizontal="right" vertical="center" wrapText="1"/>
    </xf>
    <xf numFmtId="9" fontId="3" fillId="5" borderId="2" xfId="2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right" vertical="center" wrapText="1"/>
    </xf>
    <xf numFmtId="164" fontId="2" fillId="0" borderId="18" xfId="1" applyFont="1" applyFill="1" applyBorder="1" applyAlignment="1">
      <alignment horizontal="right" vertical="center" wrapText="1"/>
    </xf>
    <xf numFmtId="9" fontId="2" fillId="0" borderId="29" xfId="2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vertical="center" wrapText="1"/>
    </xf>
    <xf numFmtId="9" fontId="2" fillId="0" borderId="4" xfId="2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9" fontId="3" fillId="2" borderId="49" xfId="2" applyFont="1" applyFill="1" applyBorder="1" applyAlignment="1">
      <alignment horizontal="center" wrapText="1"/>
    </xf>
    <xf numFmtId="9" fontId="3" fillId="0" borderId="32" xfId="2" applyFont="1" applyFill="1" applyBorder="1" applyAlignment="1">
      <alignment horizontal="center" wrapText="1"/>
    </xf>
    <xf numFmtId="0" fontId="3" fillId="0" borderId="50" xfId="0" applyFont="1" applyFill="1" applyBorder="1" applyAlignment="1">
      <alignment horizontal="center" wrapText="1"/>
    </xf>
    <xf numFmtId="164" fontId="3" fillId="0" borderId="14" xfId="1" applyFont="1" applyFill="1" applyBorder="1" applyAlignment="1">
      <alignment horizontal="center" wrapText="1"/>
    </xf>
    <xf numFmtId="9" fontId="3" fillId="0" borderId="49" xfId="2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1" fontId="3" fillId="0" borderId="39" xfId="1" applyNumberFormat="1" applyFont="1" applyFill="1" applyBorder="1" applyAlignment="1">
      <alignment horizontal="center" wrapText="1"/>
    </xf>
    <xf numFmtId="164" fontId="3" fillId="0" borderId="15" xfId="1" applyFont="1" applyFill="1" applyBorder="1" applyAlignment="1">
      <alignment horizontal="center" wrapText="1"/>
    </xf>
    <xf numFmtId="164" fontId="3" fillId="0" borderId="43" xfId="1" applyFont="1" applyFill="1" applyBorder="1" applyAlignment="1">
      <alignment horizontal="center" wrapText="1"/>
    </xf>
    <xf numFmtId="9" fontId="3" fillId="0" borderId="16" xfId="2" applyFont="1" applyFill="1" applyBorder="1" applyAlignment="1">
      <alignment horizontal="center" wrapText="1"/>
    </xf>
    <xf numFmtId="9" fontId="3" fillId="0" borderId="14" xfId="2" applyFont="1" applyFill="1" applyBorder="1" applyAlignment="1">
      <alignment horizontal="center" wrapText="1"/>
    </xf>
    <xf numFmtId="164" fontId="3" fillId="0" borderId="14" xfId="0" applyNumberFormat="1" applyFont="1" applyFill="1" applyBorder="1" applyAlignment="1">
      <alignment horizontal="center" wrapText="1"/>
    </xf>
    <xf numFmtId="0" fontId="3" fillId="0" borderId="32" xfId="0" applyFont="1" applyFill="1" applyBorder="1" applyAlignment="1">
      <alignment wrapText="1"/>
    </xf>
    <xf numFmtId="9" fontId="2" fillId="0" borderId="10" xfId="2" applyFont="1" applyFill="1" applyBorder="1" applyAlignment="1">
      <alignment horizontal="center" wrapText="1"/>
    </xf>
    <xf numFmtId="0" fontId="2" fillId="5" borderId="24" xfId="0" applyFont="1" applyFill="1" applyBorder="1" applyAlignment="1">
      <alignment wrapText="1"/>
    </xf>
    <xf numFmtId="0" fontId="2" fillId="5" borderId="25" xfId="0" applyFont="1" applyFill="1" applyBorder="1" applyAlignment="1">
      <alignment wrapText="1"/>
    </xf>
    <xf numFmtId="0" fontId="0" fillId="5" borderId="37" xfId="0" applyFill="1" applyBorder="1" applyAlignment="1">
      <alignment wrapText="1"/>
    </xf>
    <xf numFmtId="0" fontId="0" fillId="5" borderId="25" xfId="0" applyFill="1" applyBorder="1" applyAlignment="1">
      <alignment wrapText="1"/>
    </xf>
    <xf numFmtId="0" fontId="0" fillId="5" borderId="26" xfId="0" applyFill="1" applyBorder="1" applyAlignment="1">
      <alignment wrapText="1"/>
    </xf>
    <xf numFmtId="164" fontId="0" fillId="0" borderId="0" xfId="1" applyFont="1" applyAlignment="1">
      <alignment wrapText="1"/>
    </xf>
    <xf numFmtId="164" fontId="2" fillId="0" borderId="1" xfId="1" applyFont="1" applyFill="1" applyBorder="1" applyAlignment="1">
      <alignment horizontal="center" vertical="center" wrapText="1"/>
    </xf>
    <xf numFmtId="164" fontId="2" fillId="0" borderId="0" xfId="1" applyFont="1" applyAlignment="1">
      <alignment wrapText="1"/>
    </xf>
    <xf numFmtId="164" fontId="0" fillId="0" borderId="0" xfId="1" applyFont="1" applyBorder="1" applyAlignment="1">
      <alignment wrapText="1"/>
    </xf>
    <xf numFmtId="0" fontId="2" fillId="0" borderId="5" xfId="0" applyFont="1" applyFill="1" applyBorder="1" applyAlignment="1">
      <alignment horizontal="center" wrapText="1"/>
    </xf>
    <xf numFmtId="164" fontId="0" fillId="0" borderId="0" xfId="1" applyFont="1" applyFill="1" applyAlignment="1">
      <alignment wrapText="1"/>
    </xf>
    <xf numFmtId="2" fontId="2" fillId="0" borderId="0" xfId="0" applyNumberFormat="1" applyFont="1" applyAlignment="1">
      <alignment wrapText="1"/>
    </xf>
    <xf numFmtId="165" fontId="2" fillId="0" borderId="1" xfId="1" applyNumberFormat="1" applyFont="1" applyFill="1" applyBorder="1" applyAlignment="1">
      <alignment horizontal="center" wrapText="1"/>
    </xf>
    <xf numFmtId="165" fontId="2" fillId="0" borderId="1" xfId="1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center" wrapText="1"/>
    </xf>
    <xf numFmtId="0" fontId="3" fillId="0" borderId="32" xfId="0" applyFont="1" applyBorder="1" applyAlignment="1">
      <alignment wrapText="1"/>
    </xf>
    <xf numFmtId="9" fontId="2" fillId="0" borderId="35" xfId="2" applyFont="1" applyFill="1" applyBorder="1" applyAlignment="1">
      <alignment horizontal="center" wrapText="1"/>
    </xf>
    <xf numFmtId="1" fontId="2" fillId="0" borderId="34" xfId="0" applyNumberFormat="1" applyFont="1" applyFill="1" applyBorder="1" applyAlignment="1">
      <alignment horizontal="center" wrapText="1"/>
    </xf>
    <xf numFmtId="1" fontId="3" fillId="0" borderId="47" xfId="0" applyNumberFormat="1" applyFont="1" applyFill="1" applyBorder="1" applyAlignment="1">
      <alignment horizontal="center" wrapText="1"/>
    </xf>
    <xf numFmtId="0" fontId="0" fillId="5" borderId="31" xfId="0" applyFill="1" applyBorder="1" applyAlignment="1">
      <alignment wrapText="1"/>
    </xf>
    <xf numFmtId="0" fontId="2" fillId="0" borderId="5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vertical="center" wrapText="1"/>
    </xf>
    <xf numFmtId="164" fontId="2" fillId="0" borderId="7" xfId="1" applyFont="1" applyFill="1" applyBorder="1" applyAlignment="1">
      <alignment horizontal="right" vertical="center" wrapText="1"/>
    </xf>
    <xf numFmtId="164" fontId="2" fillId="0" borderId="20" xfId="1" applyFont="1" applyFill="1" applyBorder="1" applyAlignment="1">
      <alignment horizontal="right" vertical="center" wrapText="1"/>
    </xf>
    <xf numFmtId="9" fontId="2" fillId="0" borderId="48" xfId="2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9" fontId="2" fillId="0" borderId="9" xfId="2" applyFont="1" applyFill="1" applyBorder="1" applyAlignment="1">
      <alignment horizontal="center" vertical="center" wrapText="1"/>
    </xf>
    <xf numFmtId="2" fontId="3" fillId="5" borderId="27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164" fontId="3" fillId="0" borderId="32" xfId="0" applyNumberFormat="1" applyFont="1" applyFill="1" applyBorder="1" applyAlignment="1">
      <alignment horizontal="center" wrapText="1"/>
    </xf>
    <xf numFmtId="165" fontId="0" fillId="0" borderId="0" xfId="1" applyNumberFormat="1" applyFont="1" applyFill="1" applyAlignment="1">
      <alignment wrapText="1"/>
    </xf>
    <xf numFmtId="165" fontId="0" fillId="0" borderId="0" xfId="1" applyNumberFormat="1" applyFont="1" applyAlignment="1">
      <alignment wrapText="1"/>
    </xf>
    <xf numFmtId="166" fontId="0" fillId="0" borderId="0" xfId="0" applyNumberFormat="1" applyAlignment="1">
      <alignment wrapText="1"/>
    </xf>
    <xf numFmtId="9" fontId="3" fillId="0" borderId="15" xfId="2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164" fontId="3" fillId="0" borderId="15" xfId="0" applyNumberFormat="1" applyFont="1" applyFill="1" applyBorder="1" applyAlignment="1">
      <alignment horizontal="center" wrapText="1"/>
    </xf>
    <xf numFmtId="0" fontId="3" fillId="0" borderId="45" xfId="0" applyFont="1" applyFill="1" applyBorder="1" applyAlignment="1">
      <alignment horizontal="center" wrapText="1"/>
    </xf>
    <xf numFmtId="164" fontId="3" fillId="0" borderId="19" xfId="0" applyNumberFormat="1" applyFont="1" applyFill="1" applyBorder="1" applyAlignment="1">
      <alignment horizontal="center" wrapText="1"/>
    </xf>
    <xf numFmtId="9" fontId="3" fillId="0" borderId="19" xfId="2" applyFont="1" applyFill="1" applyBorder="1" applyAlignment="1">
      <alignment horizontal="center" wrapText="1"/>
    </xf>
    <xf numFmtId="165" fontId="2" fillId="0" borderId="0" xfId="1" applyNumberFormat="1" applyFont="1" applyAlignment="1"/>
    <xf numFmtId="1" fontId="2" fillId="0" borderId="30" xfId="2" applyNumberFormat="1" applyFont="1" applyFill="1" applyBorder="1" applyAlignment="1">
      <alignment horizontal="center" wrapText="1"/>
    </xf>
    <xf numFmtId="9" fontId="3" fillId="0" borderId="43" xfId="2" applyFont="1" applyFill="1" applyBorder="1" applyAlignment="1">
      <alignment horizontal="center" wrapText="1"/>
    </xf>
    <xf numFmtId="167" fontId="2" fillId="0" borderId="1" xfId="1" applyNumberFormat="1" applyFont="1" applyFill="1" applyBorder="1" applyAlignment="1">
      <alignment horizontal="center" wrapText="1"/>
    </xf>
    <xf numFmtId="165" fontId="3" fillId="0" borderId="17" xfId="1" applyNumberFormat="1" applyFont="1" applyFill="1" applyBorder="1" applyAlignment="1">
      <alignment horizontal="center" wrapText="1"/>
    </xf>
    <xf numFmtId="9" fontId="3" fillId="0" borderId="17" xfId="2" applyFont="1" applyFill="1" applyBorder="1" applyAlignment="1">
      <alignment horizontal="center" wrapText="1"/>
    </xf>
    <xf numFmtId="165" fontId="2" fillId="0" borderId="35" xfId="1" applyNumberFormat="1" applyFont="1" applyFill="1" applyBorder="1" applyAlignment="1">
      <alignment horizontal="center" wrapText="1"/>
    </xf>
    <xf numFmtId="165" fontId="2" fillId="0" borderId="18" xfId="1" applyNumberFormat="1" applyFont="1" applyFill="1" applyBorder="1" applyAlignment="1">
      <alignment horizontal="center" wrapText="1"/>
    </xf>
    <xf numFmtId="165" fontId="3" fillId="0" borderId="39" xfId="1" applyNumberFormat="1" applyFont="1" applyFill="1" applyBorder="1" applyAlignment="1">
      <alignment horizontal="center" wrapText="1"/>
    </xf>
    <xf numFmtId="165" fontId="2" fillId="0" borderId="33" xfId="1" applyNumberFormat="1" applyFont="1" applyFill="1" applyBorder="1" applyAlignment="1">
      <alignment horizontal="center" wrapText="1"/>
    </xf>
    <xf numFmtId="165" fontId="2" fillId="0" borderId="29" xfId="1" applyNumberFormat="1" applyFont="1" applyFill="1" applyBorder="1" applyAlignment="1">
      <alignment horizontal="center" wrapText="1"/>
    </xf>
    <xf numFmtId="165" fontId="2" fillId="0" borderId="51" xfId="1" applyNumberFormat="1" applyFont="1" applyFill="1" applyBorder="1" applyAlignment="1">
      <alignment horizontal="center" wrapText="1"/>
    </xf>
    <xf numFmtId="165" fontId="2" fillId="0" borderId="37" xfId="1" applyNumberFormat="1" applyFont="1" applyFill="1" applyBorder="1" applyAlignment="1">
      <alignment horizontal="center" wrapText="1"/>
    </xf>
    <xf numFmtId="164" fontId="2" fillId="0" borderId="0" xfId="1" applyFont="1" applyBorder="1" applyAlignment="1">
      <alignment wrapText="1"/>
    </xf>
    <xf numFmtId="167" fontId="2" fillId="0" borderId="3" xfId="1" applyNumberFormat="1" applyFont="1" applyFill="1" applyBorder="1" applyAlignment="1">
      <alignment horizontal="center" wrapText="1"/>
    </xf>
    <xf numFmtId="165" fontId="3" fillId="0" borderId="24" xfId="0" applyNumberFormat="1" applyFont="1" applyFill="1" applyBorder="1" applyAlignment="1">
      <alignment horizontal="center" wrapText="1"/>
    </xf>
    <xf numFmtId="164" fontId="3" fillId="0" borderId="25" xfId="0" applyNumberFormat="1" applyFont="1" applyFill="1" applyBorder="1" applyAlignment="1">
      <alignment horizontal="center" wrapText="1"/>
    </xf>
    <xf numFmtId="168" fontId="0" fillId="0" borderId="0" xfId="1" applyNumberFormat="1" applyFont="1" applyAlignment="1"/>
    <xf numFmtId="169" fontId="2" fillId="0" borderId="18" xfId="2" applyNumberFormat="1" applyFont="1" applyFill="1" applyBorder="1" applyAlignment="1">
      <alignment horizontal="center" wrapText="1"/>
    </xf>
    <xf numFmtId="166" fontId="2" fillId="0" borderId="1" xfId="2" applyNumberFormat="1" applyFont="1" applyFill="1" applyBorder="1" applyAlignment="1">
      <alignment horizontal="center" wrapText="1"/>
    </xf>
    <xf numFmtId="0" fontId="0" fillId="5" borderId="17" xfId="0" applyFill="1" applyBorder="1" applyAlignment="1">
      <alignment wrapText="1"/>
    </xf>
    <xf numFmtId="0" fontId="0" fillId="5" borderId="38" xfId="0" applyFill="1" applyBorder="1" applyAlignment="1">
      <alignment wrapText="1"/>
    </xf>
    <xf numFmtId="0" fontId="0" fillId="5" borderId="40" xfId="0" applyFill="1" applyBorder="1" applyAlignment="1">
      <alignment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right" vertical="center" wrapText="1"/>
    </xf>
    <xf numFmtId="2" fontId="2" fillId="0" borderId="35" xfId="0" applyNumberFormat="1" applyFont="1" applyFill="1" applyBorder="1" applyAlignment="1">
      <alignment horizontal="right" vertical="center" wrapText="1"/>
    </xf>
    <xf numFmtId="9" fontId="2" fillId="0" borderId="33" xfId="2" applyFont="1" applyFill="1" applyBorder="1" applyAlignment="1">
      <alignment horizontal="center" vertical="center" wrapText="1"/>
    </xf>
    <xf numFmtId="164" fontId="2" fillId="0" borderId="35" xfId="1" applyFont="1" applyFill="1" applyBorder="1" applyAlignment="1">
      <alignment horizontal="center" wrapText="1"/>
    </xf>
    <xf numFmtId="165" fontId="2" fillId="0" borderId="6" xfId="1" applyNumberFormat="1" applyFont="1" applyFill="1" applyBorder="1" applyAlignment="1">
      <alignment horizontal="center" wrapText="1"/>
    </xf>
    <xf numFmtId="164" fontId="2" fillId="0" borderId="8" xfId="1" applyFont="1" applyFill="1" applyBorder="1" applyAlignment="1">
      <alignment horizontal="center" vertical="center" wrapText="1"/>
    </xf>
    <xf numFmtId="9" fontId="3" fillId="0" borderId="10" xfId="2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vertical="center" wrapText="1"/>
    </xf>
    <xf numFmtId="164" fontId="2" fillId="0" borderId="8" xfId="1" applyFont="1" applyFill="1" applyBorder="1" applyAlignment="1">
      <alignment horizontal="right" vertical="center" wrapText="1"/>
    </xf>
    <xf numFmtId="9" fontId="2" fillId="0" borderId="10" xfId="2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wrapText="1"/>
    </xf>
    <xf numFmtId="0" fontId="2" fillId="0" borderId="38" xfId="0" applyFont="1" applyFill="1" applyBorder="1" applyAlignment="1">
      <alignment wrapText="1"/>
    </xf>
    <xf numFmtId="0" fontId="2" fillId="0" borderId="39" xfId="0" applyFont="1" applyFill="1" applyBorder="1" applyAlignment="1">
      <alignment wrapText="1"/>
    </xf>
    <xf numFmtId="0" fontId="2" fillId="0" borderId="27" xfId="0" applyFont="1" applyFill="1" applyBorder="1" applyAlignment="1">
      <alignment wrapText="1"/>
    </xf>
    <xf numFmtId="0" fontId="2" fillId="5" borderId="17" xfId="0" applyFont="1" applyFill="1" applyBorder="1" applyAlignment="1">
      <alignment wrapText="1"/>
    </xf>
    <xf numFmtId="0" fontId="2" fillId="5" borderId="38" xfId="0" applyFont="1" applyFill="1" applyBorder="1" applyAlignment="1">
      <alignment wrapText="1"/>
    </xf>
    <xf numFmtId="0" fontId="2" fillId="5" borderId="39" xfId="0" applyFont="1" applyFill="1" applyBorder="1" applyAlignment="1">
      <alignment wrapText="1"/>
    </xf>
    <xf numFmtId="0" fontId="2" fillId="5" borderId="40" xfId="0" applyFont="1" applyFill="1" applyBorder="1" applyAlignment="1">
      <alignment wrapText="1"/>
    </xf>
    <xf numFmtId="0" fontId="2" fillId="5" borderId="42" xfId="0" applyFont="1" applyFill="1" applyBorder="1" applyAlignment="1">
      <alignment wrapText="1"/>
    </xf>
    <xf numFmtId="0" fontId="2" fillId="5" borderId="27" xfId="0" applyFont="1" applyFill="1" applyBorder="1" applyAlignment="1">
      <alignment wrapText="1"/>
    </xf>
    <xf numFmtId="0" fontId="2" fillId="5" borderId="38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wrapText="1"/>
    </xf>
    <xf numFmtId="9" fontId="2" fillId="0" borderId="8" xfId="2" applyFont="1" applyFill="1" applyBorder="1" applyAlignment="1">
      <alignment horizontal="center" wrapText="1"/>
    </xf>
    <xf numFmtId="167" fontId="2" fillId="0" borderId="6" xfId="1" applyNumberFormat="1" applyFont="1" applyFill="1" applyBorder="1" applyAlignment="1">
      <alignment horizontal="center" wrapText="1"/>
    </xf>
    <xf numFmtId="167" fontId="2" fillId="0" borderId="8" xfId="1" applyNumberFormat="1" applyFont="1" applyFill="1" applyBorder="1" applyAlignment="1">
      <alignment horizontal="center" wrapText="1"/>
    </xf>
    <xf numFmtId="0" fontId="2" fillId="0" borderId="24" xfId="0" applyFont="1" applyFill="1" applyBorder="1" applyAlignment="1">
      <alignment wrapText="1"/>
    </xf>
    <xf numFmtId="0" fontId="2" fillId="0" borderId="25" xfId="0" applyFont="1" applyFill="1" applyBorder="1" applyAlignment="1">
      <alignment wrapText="1"/>
    </xf>
    <xf numFmtId="0" fontId="2" fillId="0" borderId="37" xfId="0" applyFont="1" applyFill="1" applyBorder="1" applyAlignment="1">
      <alignment wrapText="1"/>
    </xf>
    <xf numFmtId="0" fontId="2" fillId="0" borderId="26" xfId="0" applyFont="1" applyFill="1" applyBorder="1" applyAlignment="1">
      <alignment wrapText="1"/>
    </xf>
    <xf numFmtId="0" fontId="2" fillId="0" borderId="31" xfId="0" applyFont="1" applyFill="1" applyBorder="1" applyAlignment="1">
      <alignment wrapText="1"/>
    </xf>
    <xf numFmtId="164" fontId="2" fillId="0" borderId="8" xfId="1" applyFont="1" applyFill="1" applyBorder="1" applyAlignment="1">
      <alignment wrapText="1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26" xfId="0" applyFont="1" applyBorder="1" applyAlignment="1">
      <alignment wrapText="1"/>
    </xf>
    <xf numFmtId="1" fontId="2" fillId="0" borderId="6" xfId="2" applyNumberFormat="1" applyFont="1" applyFill="1" applyBorder="1" applyAlignment="1">
      <alignment horizontal="center" wrapText="1"/>
    </xf>
    <xf numFmtId="1" fontId="2" fillId="0" borderId="8" xfId="2" applyNumberFormat="1" applyFont="1" applyFill="1" applyBorder="1" applyAlignment="1">
      <alignment horizontal="center" wrapText="1"/>
    </xf>
    <xf numFmtId="1" fontId="2" fillId="0" borderId="34" xfId="2" applyNumberFormat="1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 wrapText="1"/>
    </xf>
    <xf numFmtId="165" fontId="3" fillId="2" borderId="14" xfId="0" applyNumberFormat="1" applyFont="1" applyFill="1" applyBorder="1" applyAlignment="1">
      <alignment horizontal="center" wrapText="1"/>
    </xf>
    <xf numFmtId="0" fontId="2" fillId="0" borderId="33" xfId="0" applyFont="1" applyFill="1" applyBorder="1" applyAlignment="1">
      <alignment wrapText="1"/>
    </xf>
    <xf numFmtId="1" fontId="2" fillId="0" borderId="30" xfId="0" applyNumberFormat="1" applyFont="1" applyFill="1" applyBorder="1" applyAlignment="1">
      <alignment horizontal="center" wrapText="1"/>
    </xf>
    <xf numFmtId="1" fontId="3" fillId="0" borderId="42" xfId="0" applyNumberFormat="1" applyFont="1" applyFill="1" applyBorder="1" applyAlignment="1">
      <alignment horizontal="center" wrapText="1"/>
    </xf>
    <xf numFmtId="169" fontId="2" fillId="0" borderId="1" xfId="2" applyNumberFormat="1" applyFont="1" applyFill="1" applyBorder="1" applyAlignment="1">
      <alignment horizontal="center" wrapText="1"/>
    </xf>
    <xf numFmtId="2" fontId="3" fillId="0" borderId="38" xfId="1" applyNumberFormat="1" applyFont="1" applyFill="1" applyBorder="1" applyAlignment="1">
      <alignment horizontal="center" wrapText="1"/>
    </xf>
    <xf numFmtId="2" fontId="2" fillId="0" borderId="1" xfId="2" applyNumberFormat="1" applyFont="1" applyFill="1" applyBorder="1" applyAlignment="1">
      <alignment horizontal="center" wrapText="1"/>
    </xf>
    <xf numFmtId="1" fontId="3" fillId="0" borderId="17" xfId="2" applyNumberFormat="1" applyFont="1" applyFill="1" applyBorder="1" applyAlignment="1">
      <alignment horizontal="center" wrapText="1"/>
    </xf>
    <xf numFmtId="2" fontId="3" fillId="0" borderId="38" xfId="2" applyNumberFormat="1" applyFont="1" applyFill="1" applyBorder="1" applyAlignment="1">
      <alignment horizontal="center" wrapText="1"/>
    </xf>
    <xf numFmtId="0" fontId="2" fillId="0" borderId="8" xfId="0" applyFont="1" applyFill="1" applyBorder="1" applyAlignment="1">
      <alignment wrapText="1"/>
    </xf>
    <xf numFmtId="0" fontId="2" fillId="0" borderId="35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2" fontId="2" fillId="0" borderId="8" xfId="0" applyNumberFormat="1" applyFont="1" applyFill="1" applyBorder="1" applyAlignment="1">
      <alignment horizontal="center" wrapText="1"/>
    </xf>
    <xf numFmtId="2" fontId="3" fillId="0" borderId="45" xfId="0" applyNumberFormat="1" applyFont="1" applyFill="1" applyBorder="1" applyAlignment="1">
      <alignment horizontal="center" wrapText="1"/>
    </xf>
    <xf numFmtId="1" fontId="3" fillId="0" borderId="45" xfId="0" applyNumberFormat="1" applyFont="1" applyFill="1" applyBorder="1" applyAlignment="1">
      <alignment horizontal="center" wrapText="1"/>
    </xf>
    <xf numFmtId="2" fontId="3" fillId="0" borderId="17" xfId="2" applyNumberFormat="1" applyFont="1" applyFill="1" applyBorder="1" applyAlignment="1">
      <alignment horizontal="center" wrapText="1"/>
    </xf>
    <xf numFmtId="9" fontId="2" fillId="0" borderId="37" xfId="2" applyFont="1" applyFill="1" applyBorder="1" applyAlignment="1">
      <alignment horizontal="center" wrapText="1"/>
    </xf>
    <xf numFmtId="9" fontId="3" fillId="0" borderId="45" xfId="2" applyFont="1" applyFill="1" applyBorder="1" applyAlignment="1">
      <alignment horizontal="center" wrapText="1"/>
    </xf>
    <xf numFmtId="4" fontId="3" fillId="0" borderId="45" xfId="2" applyNumberFormat="1" applyFont="1" applyFill="1" applyBorder="1" applyAlignment="1">
      <alignment horizontal="center" wrapText="1"/>
    </xf>
    <xf numFmtId="4" fontId="2" fillId="0" borderId="1" xfId="2" applyNumberFormat="1" applyFont="1" applyFill="1" applyBorder="1" applyAlignment="1">
      <alignment horizontal="center" wrapText="1"/>
    </xf>
    <xf numFmtId="0" fontId="3" fillId="3" borderId="28" xfId="0" applyFont="1" applyFill="1" applyBorder="1" applyAlignment="1">
      <alignment wrapText="1"/>
    </xf>
    <xf numFmtId="0" fontId="4" fillId="5" borderId="0" xfId="0" applyFont="1" applyFill="1" applyAlignment="1">
      <alignment wrapText="1"/>
    </xf>
    <xf numFmtId="0" fontId="3" fillId="5" borderId="2" xfId="0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170" fontId="7" fillId="0" borderId="1" xfId="0" applyNumberFormat="1" applyFont="1" applyBorder="1" applyAlignment="1">
      <alignment horizontal="center" vertical="center" wrapText="1"/>
    </xf>
    <xf numFmtId="170" fontId="7" fillId="0" borderId="1" xfId="0" applyNumberFormat="1" applyFont="1" applyFill="1" applyBorder="1" applyAlignment="1">
      <alignment horizontal="center" vertical="center" wrapText="1"/>
    </xf>
    <xf numFmtId="167" fontId="0" fillId="0" borderId="1" xfId="1" applyNumberFormat="1" applyFont="1" applyFill="1" applyBorder="1" applyAlignment="1">
      <alignment wrapText="1"/>
    </xf>
    <xf numFmtId="167" fontId="5" fillId="2" borderId="50" xfId="0" applyNumberFormat="1" applyFont="1" applyFill="1" applyBorder="1" applyAlignment="1">
      <alignment horizontal="center" wrapText="1"/>
    </xf>
    <xf numFmtId="165" fontId="0" fillId="0" borderId="1" xfId="0" applyNumberFormat="1" applyFill="1" applyBorder="1" applyAlignment="1">
      <alignment horizontal="center" wrapText="1"/>
    </xf>
    <xf numFmtId="0" fontId="0" fillId="5" borderId="39" xfId="0" applyFill="1" applyBorder="1" applyAlignment="1">
      <alignment wrapText="1"/>
    </xf>
    <xf numFmtId="9" fontId="3" fillId="0" borderId="58" xfId="2" applyFont="1" applyFill="1" applyBorder="1" applyAlignment="1">
      <alignment horizontal="center" wrapText="1"/>
    </xf>
    <xf numFmtId="0" fontId="2" fillId="0" borderId="6" xfId="0" applyFont="1" applyFill="1" applyBorder="1" applyAlignment="1">
      <alignment wrapText="1"/>
    </xf>
    <xf numFmtId="9" fontId="2" fillId="0" borderId="3" xfId="2" applyFont="1" applyFill="1" applyBorder="1" applyAlignment="1">
      <alignment horizontal="center" wrapText="1"/>
    </xf>
    <xf numFmtId="1" fontId="3" fillId="0" borderId="49" xfId="2" applyNumberFormat="1" applyFont="1" applyFill="1" applyBorder="1" applyAlignment="1">
      <alignment horizontal="center" wrapText="1"/>
    </xf>
    <xf numFmtId="0" fontId="0" fillId="0" borderId="30" xfId="0" applyFill="1" applyBorder="1" applyAlignment="1">
      <alignment horizontal="center" wrapText="1"/>
    </xf>
    <xf numFmtId="9" fontId="0" fillId="0" borderId="18" xfId="2" applyFont="1" applyFill="1" applyBorder="1" applyAlignment="1">
      <alignment wrapText="1"/>
    </xf>
    <xf numFmtId="9" fontId="5" fillId="2" borderId="19" xfId="2" applyFont="1" applyFill="1" applyBorder="1" applyAlignment="1">
      <alignment horizontal="center" wrapText="1"/>
    </xf>
    <xf numFmtId="0" fontId="0" fillId="0" borderId="3" xfId="0" applyFill="1" applyBorder="1" applyAlignment="1">
      <alignment wrapText="1"/>
    </xf>
    <xf numFmtId="9" fontId="0" fillId="0" borderId="4" xfId="2" applyFont="1" applyFill="1" applyBorder="1" applyAlignment="1">
      <alignment horizontal="center" wrapText="1"/>
    </xf>
    <xf numFmtId="9" fontId="2" fillId="2" borderId="16" xfId="2" applyFont="1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164" fontId="3" fillId="2" borderId="14" xfId="0" applyNumberFormat="1" applyFont="1" applyFill="1" applyBorder="1" applyAlignment="1">
      <alignment horizontal="center" wrapText="1"/>
    </xf>
    <xf numFmtId="164" fontId="3" fillId="0" borderId="42" xfId="1" applyNumberFormat="1" applyFont="1" applyFill="1" applyBorder="1" applyAlignment="1">
      <alignment horizontal="center" wrapText="1"/>
    </xf>
    <xf numFmtId="164" fontId="3" fillId="0" borderId="38" xfId="1" applyNumberFormat="1" applyFont="1" applyFill="1" applyBorder="1" applyAlignment="1">
      <alignment horizontal="center" wrapText="1"/>
    </xf>
    <xf numFmtId="2" fontId="5" fillId="2" borderId="14" xfId="0" applyNumberFormat="1" applyFont="1" applyFill="1" applyBorder="1" applyAlignment="1">
      <alignment horizontal="center" wrapText="1"/>
    </xf>
    <xf numFmtId="164" fontId="5" fillId="2" borderId="14" xfId="1" applyNumberFormat="1" applyFont="1" applyFill="1" applyBorder="1" applyAlignment="1">
      <alignment horizontal="center" wrapText="1"/>
    </xf>
    <xf numFmtId="166" fontId="2" fillId="0" borderId="7" xfId="0" applyNumberFormat="1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 wrapText="1"/>
    </xf>
    <xf numFmtId="0" fontId="3" fillId="3" borderId="12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9" fontId="4" fillId="0" borderId="18" xfId="2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3" borderId="22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3" fillId="3" borderId="21" xfId="0" applyFont="1" applyFill="1" applyBorder="1" applyAlignment="1">
      <alignment horizontal="center" wrapText="1"/>
    </xf>
    <xf numFmtId="0" fontId="3" fillId="3" borderId="23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3" fillId="3" borderId="52" xfId="0" applyFont="1" applyFill="1" applyBorder="1" applyAlignment="1">
      <alignment horizontal="center" wrapText="1"/>
    </xf>
    <xf numFmtId="0" fontId="3" fillId="3" borderId="53" xfId="0" applyFont="1" applyFill="1" applyBorder="1" applyAlignment="1">
      <alignment horizontal="center" wrapText="1"/>
    </xf>
    <xf numFmtId="0" fontId="3" fillId="3" borderId="55" xfId="0" applyFont="1" applyFill="1" applyBorder="1" applyAlignment="1">
      <alignment horizontal="center" wrapText="1"/>
    </xf>
    <xf numFmtId="0" fontId="3" fillId="3" borderId="54" xfId="0" applyFont="1" applyFill="1" applyBorder="1" applyAlignment="1">
      <alignment horizontal="center" wrapText="1"/>
    </xf>
    <xf numFmtId="0" fontId="3" fillId="3" borderId="56" xfId="0" applyFont="1" applyFill="1" applyBorder="1" applyAlignment="1">
      <alignment horizontal="center" wrapText="1"/>
    </xf>
    <xf numFmtId="0" fontId="3" fillId="0" borderId="19" xfId="0" applyFont="1" applyBorder="1" applyAlignment="1">
      <alignment horizontal="left" vertical="center" wrapText="1"/>
    </xf>
    <xf numFmtId="0" fontId="3" fillId="4" borderId="21" xfId="0" applyFont="1" applyFill="1" applyBorder="1" applyAlignment="1">
      <alignment horizontal="center" wrapText="1"/>
    </xf>
    <xf numFmtId="0" fontId="3" fillId="4" borderId="22" xfId="0" applyFont="1" applyFill="1" applyBorder="1" applyAlignment="1">
      <alignment horizontal="center" wrapText="1"/>
    </xf>
    <xf numFmtId="0" fontId="3" fillId="4" borderId="36" xfId="0" applyFont="1" applyFill="1" applyBorder="1" applyAlignment="1">
      <alignment horizontal="center" wrapText="1"/>
    </xf>
    <xf numFmtId="0" fontId="3" fillId="4" borderId="23" xfId="0" applyFont="1" applyFill="1" applyBorder="1" applyAlignment="1">
      <alignment horizontal="center" wrapText="1"/>
    </xf>
    <xf numFmtId="0" fontId="3" fillId="4" borderId="46" xfId="0" applyFont="1" applyFill="1" applyBorder="1" applyAlignment="1">
      <alignment horizontal="center" wrapText="1"/>
    </xf>
    <xf numFmtId="0" fontId="3" fillId="4" borderId="11" xfId="0" applyFont="1" applyFill="1" applyBorder="1" applyAlignment="1">
      <alignment horizontal="center" wrapText="1"/>
    </xf>
    <xf numFmtId="0" fontId="3" fillId="4" borderId="12" xfId="0" applyFont="1" applyFill="1" applyBorder="1" applyAlignment="1">
      <alignment horizontal="center" wrapText="1"/>
    </xf>
    <xf numFmtId="0" fontId="3" fillId="4" borderId="13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wrapText="1"/>
    </xf>
    <xf numFmtId="0" fontId="2" fillId="5" borderId="44" xfId="0" applyFont="1" applyFill="1" applyBorder="1" applyAlignment="1">
      <alignment horizontal="center" wrapText="1"/>
    </xf>
    <xf numFmtId="0" fontId="6" fillId="5" borderId="19" xfId="0" applyFont="1" applyFill="1" applyBorder="1" applyAlignment="1">
      <alignment horizontal="left" vertical="center" wrapText="1"/>
    </xf>
    <xf numFmtId="0" fontId="3" fillId="3" borderId="57" xfId="0" applyFont="1" applyFill="1" applyBorder="1" applyAlignment="1">
      <alignment horizontal="center" wrapText="1"/>
    </xf>
    <xf numFmtId="0" fontId="3" fillId="3" borderId="46" xfId="0" applyFont="1" applyFill="1" applyBorder="1" applyAlignment="1">
      <alignment horizontal="center" wrapText="1"/>
    </xf>
    <xf numFmtId="0" fontId="3" fillId="3" borderId="36" xfId="0" applyFont="1" applyFill="1" applyBorder="1" applyAlignment="1">
      <alignment horizontal="center" wrapText="1"/>
    </xf>
    <xf numFmtId="0" fontId="5" fillId="3" borderId="46" xfId="0" applyFont="1" applyFill="1" applyBorder="1" applyAlignment="1">
      <alignment horizontal="center" wrapText="1"/>
    </xf>
    <xf numFmtId="0" fontId="5" fillId="3" borderId="22" xfId="0" applyFont="1" applyFill="1" applyBorder="1" applyAlignment="1">
      <alignment horizontal="center" wrapText="1"/>
    </xf>
    <xf numFmtId="0" fontId="5" fillId="3" borderId="23" xfId="0" applyFont="1" applyFill="1" applyBorder="1" applyAlignment="1">
      <alignment horizontal="center" wrapText="1"/>
    </xf>
    <xf numFmtId="0" fontId="5" fillId="3" borderId="52" xfId="0" applyFont="1" applyFill="1" applyBorder="1" applyAlignment="1">
      <alignment horizontal="center" wrapText="1"/>
    </xf>
    <xf numFmtId="0" fontId="5" fillId="3" borderId="53" xfId="0" applyFont="1" applyFill="1" applyBorder="1" applyAlignment="1">
      <alignment horizontal="center" wrapText="1"/>
    </xf>
    <xf numFmtId="0" fontId="5" fillId="3" borderId="55" xfId="0" applyFont="1" applyFill="1" applyBorder="1" applyAlignment="1">
      <alignment horizontal="center" wrapText="1"/>
    </xf>
    <xf numFmtId="0" fontId="5" fillId="3" borderId="54" xfId="0" applyFont="1" applyFill="1" applyBorder="1" applyAlignment="1">
      <alignment horizont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68"/>
  <sheetViews>
    <sheetView tabSelected="1" zoomScale="80" zoomScaleNormal="80" zoomScaleSheetLayoutView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6" sqref="A6"/>
    </sheetView>
  </sheetViews>
  <sheetFormatPr defaultColWidth="9.140625" defaultRowHeight="15" x14ac:dyDescent="0.25"/>
  <cols>
    <col min="1" max="1" width="55.42578125" style="1" customWidth="1"/>
    <col min="2" max="2" width="11.28515625" style="1" customWidth="1"/>
    <col min="3" max="3" width="15.28515625" style="1" customWidth="1"/>
    <col min="4" max="4" width="15.42578125" style="1" customWidth="1"/>
    <col min="5" max="5" width="11.7109375" style="1" customWidth="1"/>
    <col min="6" max="6" width="9.7109375" style="1" customWidth="1"/>
    <col min="7" max="8" width="14.7109375" style="1" customWidth="1"/>
    <col min="9" max="9" width="10.7109375" style="1" customWidth="1"/>
    <col min="10" max="10" width="10" style="1" customWidth="1"/>
    <col min="11" max="11" width="13.5703125" style="1" customWidth="1"/>
    <col min="12" max="12" width="13.28515625" style="1" customWidth="1"/>
    <col min="13" max="13" width="9" style="1" customWidth="1"/>
    <col min="14" max="14" width="10.85546875" style="1" customWidth="1"/>
    <col min="15" max="15" width="14.28515625" style="1" customWidth="1"/>
    <col min="16" max="16" width="14.140625" style="1" customWidth="1"/>
    <col min="17" max="17" width="11.42578125" style="1" customWidth="1"/>
    <col min="18" max="18" width="9.42578125" style="1" customWidth="1"/>
    <col min="19" max="19" width="15" style="1" customWidth="1"/>
    <col min="20" max="20" width="17" style="1" customWidth="1"/>
    <col min="21" max="22" width="11.42578125" style="1" customWidth="1"/>
    <col min="23" max="23" width="13.42578125" style="1" customWidth="1"/>
    <col min="24" max="24" width="14.28515625" style="1" customWidth="1"/>
    <col min="25" max="25" width="11.42578125" style="1" customWidth="1"/>
    <col min="26" max="26" width="9.28515625" style="1" customWidth="1"/>
    <col min="27" max="29" width="14.140625" style="1" customWidth="1"/>
    <col min="30" max="30" width="10.5703125" style="1" customWidth="1"/>
    <col min="31" max="33" width="14.140625" style="1" customWidth="1"/>
    <col min="34" max="34" width="9" style="1" customWidth="1"/>
    <col min="35" max="36" width="14.140625" style="1" customWidth="1"/>
    <col min="37" max="41" width="10" style="1" customWidth="1"/>
    <col min="42" max="42" width="9.140625" style="1"/>
    <col min="43" max="43" width="13.85546875" style="1" customWidth="1"/>
    <col min="44" max="44" width="12.28515625" style="1" customWidth="1"/>
    <col min="45" max="45" width="9.140625" style="1"/>
    <col min="46" max="46" width="11.28515625" style="1" customWidth="1"/>
    <col min="47" max="48" width="17" style="1" customWidth="1"/>
    <col min="49" max="49" width="9.140625" style="1"/>
    <col min="50" max="50" width="9.140625" style="1" customWidth="1"/>
    <col min="51" max="51" width="16.5703125" style="1" customWidth="1"/>
    <col min="52" max="52" width="17.42578125" style="1" customWidth="1"/>
    <col min="53" max="53" width="13" style="1" bestFit="1" customWidth="1"/>
    <col min="54" max="55" width="11.140625" style="1" bestFit="1" customWidth="1"/>
    <col min="56" max="64" width="9.140625" style="1"/>
    <col min="65" max="70" width="28.140625" style="1" customWidth="1"/>
    <col min="71" max="16384" width="9.140625" style="1"/>
  </cols>
  <sheetData>
    <row r="1" spans="1:20" ht="32.25" customHeight="1" x14ac:dyDescent="0.25">
      <c r="A1" s="257" t="s">
        <v>66</v>
      </c>
      <c r="B1" s="257"/>
      <c r="C1" s="257"/>
      <c r="D1" s="257"/>
      <c r="E1" s="257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32.25" customHeight="1" thickBot="1" x14ac:dyDescent="0.3">
      <c r="A2" s="269" t="s">
        <v>21</v>
      </c>
      <c r="B2" s="269"/>
      <c r="C2" s="269"/>
      <c r="D2" s="269"/>
      <c r="E2" s="269"/>
      <c r="F2" s="28"/>
      <c r="G2" s="28"/>
      <c r="H2" s="28"/>
      <c r="I2" s="28"/>
      <c r="J2" s="28"/>
      <c r="K2" s="28"/>
      <c r="L2" s="28"/>
      <c r="M2" s="28"/>
      <c r="N2" s="4"/>
      <c r="O2" s="4"/>
      <c r="P2" s="4"/>
      <c r="Q2" s="4"/>
      <c r="R2" s="4"/>
      <c r="S2" s="3"/>
      <c r="T2" s="3"/>
    </row>
    <row r="3" spans="1:20" ht="27" customHeight="1" x14ac:dyDescent="0.25">
      <c r="A3" s="264" t="s">
        <v>0</v>
      </c>
      <c r="B3" s="262" t="s">
        <v>53</v>
      </c>
      <c r="C3" s="258"/>
      <c r="D3" s="258"/>
      <c r="E3" s="263"/>
      <c r="F3" s="244" t="s">
        <v>61</v>
      </c>
      <c r="G3" s="244"/>
      <c r="H3" s="244"/>
      <c r="I3" s="244"/>
      <c r="J3" s="243" t="s">
        <v>62</v>
      </c>
      <c r="K3" s="244"/>
      <c r="L3" s="244"/>
      <c r="M3" s="245"/>
      <c r="N3" s="246" t="s">
        <v>63</v>
      </c>
      <c r="O3" s="247"/>
      <c r="P3" s="247"/>
      <c r="Q3" s="248"/>
    </row>
    <row r="4" spans="1:20" ht="18" customHeight="1" x14ac:dyDescent="0.25">
      <c r="A4" s="264"/>
      <c r="B4" s="265" t="s">
        <v>2</v>
      </c>
      <c r="C4" s="267" t="s">
        <v>28</v>
      </c>
      <c r="D4" s="267" t="s">
        <v>34</v>
      </c>
      <c r="E4" s="256" t="s">
        <v>1</v>
      </c>
      <c r="F4" s="249" t="s">
        <v>2</v>
      </c>
      <c r="G4" s="250" t="s">
        <v>28</v>
      </c>
      <c r="H4" s="250" t="s">
        <v>34</v>
      </c>
      <c r="I4" s="251" t="s">
        <v>1</v>
      </c>
      <c r="J4" s="252" t="s">
        <v>2</v>
      </c>
      <c r="K4" s="250" t="s">
        <v>28</v>
      </c>
      <c r="L4" s="250" t="s">
        <v>34</v>
      </c>
      <c r="M4" s="253" t="s">
        <v>1</v>
      </c>
      <c r="N4" s="254" t="s">
        <v>2</v>
      </c>
      <c r="O4" s="255" t="s">
        <v>28</v>
      </c>
      <c r="P4" s="255" t="s">
        <v>34</v>
      </c>
      <c r="Q4" s="256" t="s">
        <v>1</v>
      </c>
    </row>
    <row r="5" spans="1:20" ht="31.5" customHeight="1" thickBot="1" x14ac:dyDescent="0.3">
      <c r="A5" s="264"/>
      <c r="B5" s="266"/>
      <c r="C5" s="268"/>
      <c r="D5" s="268"/>
      <c r="E5" s="256"/>
      <c r="F5" s="249"/>
      <c r="G5" s="250"/>
      <c r="H5" s="250"/>
      <c r="I5" s="251"/>
      <c r="J5" s="252"/>
      <c r="K5" s="250"/>
      <c r="L5" s="250"/>
      <c r="M5" s="253"/>
      <c r="N5" s="254"/>
      <c r="O5" s="255"/>
      <c r="P5" s="255"/>
      <c r="Q5" s="256"/>
    </row>
    <row r="6" spans="1:20" s="23" customFormat="1" ht="16.5" customHeight="1" x14ac:dyDescent="0.25">
      <c r="A6" s="196" t="s">
        <v>65</v>
      </c>
      <c r="B6" s="11">
        <v>60</v>
      </c>
      <c r="C6" s="104">
        <v>10390.144</v>
      </c>
      <c r="D6" s="104">
        <v>3736.8505570000002</v>
      </c>
      <c r="E6" s="12">
        <f>C6/C18</f>
        <v>9.4727434642152455E-2</v>
      </c>
      <c r="F6" s="230"/>
      <c r="G6" s="222"/>
      <c r="H6" s="222"/>
      <c r="I6" s="231"/>
      <c r="J6" s="233"/>
      <c r="K6" s="222"/>
      <c r="L6" s="222"/>
      <c r="M6" s="234"/>
      <c r="N6" s="236">
        <f>B6+J6</f>
        <v>60</v>
      </c>
      <c r="O6" s="224">
        <f t="shared" ref="N6:P7" si="0">C6+K6</f>
        <v>10390.144</v>
      </c>
      <c r="P6" s="224">
        <f t="shared" si="0"/>
        <v>3736.8505570000002</v>
      </c>
      <c r="Q6" s="234">
        <f>O6/O18</f>
        <v>9.4727434642152455E-2</v>
      </c>
    </row>
    <row r="7" spans="1:20" s="23" customFormat="1" x14ac:dyDescent="0.25">
      <c r="A7" s="18" t="s">
        <v>22</v>
      </c>
      <c r="B7" s="11">
        <v>62</v>
      </c>
      <c r="C7" s="104">
        <v>12594.2443</v>
      </c>
      <c r="D7" s="104">
        <v>5869.0483715399996</v>
      </c>
      <c r="E7" s="12">
        <f>C7/C18</f>
        <v>0.11482232140339452</v>
      </c>
      <c r="F7" s="19"/>
      <c r="G7" s="104"/>
      <c r="H7" s="104"/>
      <c r="I7" s="13"/>
      <c r="J7" s="11"/>
      <c r="K7" s="220"/>
      <c r="L7" s="221"/>
      <c r="M7" s="12"/>
      <c r="N7" s="11">
        <f t="shared" si="0"/>
        <v>62</v>
      </c>
      <c r="O7" s="104">
        <f t="shared" si="0"/>
        <v>12594.2443</v>
      </c>
      <c r="P7" s="104">
        <f t="shared" si="0"/>
        <v>5869.0483715399996</v>
      </c>
      <c r="Q7" s="12">
        <f>O7/O18</f>
        <v>0.11482232140339452</v>
      </c>
    </row>
    <row r="8" spans="1:20" s="23" customFormat="1" ht="15.75" customHeight="1" x14ac:dyDescent="0.25">
      <c r="A8" s="18" t="s">
        <v>19</v>
      </c>
      <c r="B8" s="11">
        <v>62</v>
      </c>
      <c r="C8" s="106">
        <v>10834.067986</v>
      </c>
      <c r="D8" s="106">
        <v>4954.1860829999996</v>
      </c>
      <c r="E8" s="12">
        <f>C8/C18</f>
        <v>9.8774710634660243E-2</v>
      </c>
      <c r="F8" s="19"/>
      <c r="G8" s="104"/>
      <c r="H8" s="104"/>
      <c r="I8" s="13"/>
      <c r="J8" s="11"/>
      <c r="K8" s="104"/>
      <c r="L8" s="104"/>
      <c r="M8" s="12"/>
      <c r="N8" s="11">
        <f t="shared" ref="N8:P16" si="1">B8+J8</f>
        <v>62</v>
      </c>
      <c r="O8" s="104">
        <f t="shared" si="1"/>
        <v>10834.067986</v>
      </c>
      <c r="P8" s="104">
        <f t="shared" si="1"/>
        <v>4954.1860829999996</v>
      </c>
      <c r="Q8" s="12">
        <f>O8/O18</f>
        <v>9.8774710634660243E-2</v>
      </c>
    </row>
    <row r="9" spans="1:20" s="23" customFormat="1" ht="21.75" customHeight="1" x14ac:dyDescent="0.25">
      <c r="A9" s="18" t="s">
        <v>24</v>
      </c>
      <c r="B9" s="11">
        <v>95</v>
      </c>
      <c r="C9" s="104">
        <v>26056.373046000001</v>
      </c>
      <c r="D9" s="104">
        <v>11626.824397</v>
      </c>
      <c r="E9" s="12">
        <f>C9/C18</f>
        <v>0.23755718638033391</v>
      </c>
      <c r="F9" s="19"/>
      <c r="G9" s="104"/>
      <c r="H9" s="104"/>
      <c r="I9" s="13"/>
      <c r="J9" s="11"/>
      <c r="K9" s="104"/>
      <c r="L9" s="104"/>
      <c r="M9" s="12"/>
      <c r="N9" s="11">
        <f t="shared" si="1"/>
        <v>95</v>
      </c>
      <c r="O9" s="104">
        <f t="shared" si="1"/>
        <v>26056.373046000001</v>
      </c>
      <c r="P9" s="104">
        <f t="shared" si="1"/>
        <v>11626.824397</v>
      </c>
      <c r="Q9" s="12">
        <f>O9/O18</f>
        <v>0.23755718638033391</v>
      </c>
    </row>
    <row r="10" spans="1:20" s="23" customFormat="1" x14ac:dyDescent="0.25">
      <c r="A10" s="25" t="s">
        <v>25</v>
      </c>
      <c r="B10" s="11">
        <v>21</v>
      </c>
      <c r="C10" s="104">
        <v>6420.7</v>
      </c>
      <c r="D10" s="104">
        <v>2020.32155399</v>
      </c>
      <c r="E10" s="12">
        <f>C10/C18</f>
        <v>5.8537825809427499E-2</v>
      </c>
      <c r="F10" s="19"/>
      <c r="G10" s="104"/>
      <c r="H10" s="104"/>
      <c r="I10" s="13"/>
      <c r="J10" s="11"/>
      <c r="K10" s="104"/>
      <c r="L10" s="104"/>
      <c r="M10" s="12"/>
      <c r="N10" s="11">
        <f t="shared" si="1"/>
        <v>21</v>
      </c>
      <c r="O10" s="104">
        <f t="shared" si="1"/>
        <v>6420.7</v>
      </c>
      <c r="P10" s="104">
        <f t="shared" si="1"/>
        <v>2020.32155399</v>
      </c>
      <c r="Q10" s="12">
        <f>O10/O18</f>
        <v>5.8537825809427499E-2</v>
      </c>
    </row>
    <row r="11" spans="1:20" s="23" customFormat="1" ht="15.75" customHeight="1" x14ac:dyDescent="0.25">
      <c r="A11" s="25" t="s">
        <v>26</v>
      </c>
      <c r="B11" s="11">
        <v>33</v>
      </c>
      <c r="C11" s="104">
        <v>18530.201498999999</v>
      </c>
      <c r="D11" s="104">
        <v>7738.1927530000003</v>
      </c>
      <c r="E11" s="12">
        <f>C11/C18</f>
        <v>0.16894072415189221</v>
      </c>
      <c r="F11" s="19"/>
      <c r="G11" s="104"/>
      <c r="H11" s="104"/>
      <c r="I11" s="13"/>
      <c r="J11" s="11"/>
      <c r="K11" s="104"/>
      <c r="L11" s="104"/>
      <c r="M11" s="12"/>
      <c r="N11" s="11">
        <f t="shared" si="1"/>
        <v>33</v>
      </c>
      <c r="O11" s="104">
        <f t="shared" si="1"/>
        <v>18530.201498999999</v>
      </c>
      <c r="P11" s="104">
        <f t="shared" si="1"/>
        <v>7738.1927530000003</v>
      </c>
      <c r="Q11" s="12">
        <f>O11/O18</f>
        <v>0.16894072415189221</v>
      </c>
    </row>
    <row r="12" spans="1:20" s="23" customFormat="1" x14ac:dyDescent="0.25">
      <c r="A12" s="25" t="s">
        <v>33</v>
      </c>
      <c r="B12" s="11">
        <v>35</v>
      </c>
      <c r="C12" s="104">
        <v>5635.8061850100003</v>
      </c>
      <c r="D12" s="104">
        <v>2522.9465301999999</v>
      </c>
      <c r="E12" s="12">
        <f>C12/C18</f>
        <v>5.1381911746976115E-2</v>
      </c>
      <c r="F12" s="19"/>
      <c r="G12" s="104"/>
      <c r="H12" s="104"/>
      <c r="I12" s="13"/>
      <c r="J12" s="11"/>
      <c r="K12" s="104"/>
      <c r="L12" s="104"/>
      <c r="M12" s="12"/>
      <c r="N12" s="11">
        <f t="shared" si="1"/>
        <v>35</v>
      </c>
      <c r="O12" s="104">
        <f t="shared" si="1"/>
        <v>5635.8061850100003</v>
      </c>
      <c r="P12" s="104">
        <f t="shared" si="1"/>
        <v>2522.9465301999999</v>
      </c>
      <c r="Q12" s="12">
        <f>O12/O18</f>
        <v>5.1381911746976115E-2</v>
      </c>
    </row>
    <row r="13" spans="1:20" s="23" customFormat="1" ht="21" customHeight="1" x14ac:dyDescent="0.25">
      <c r="A13" s="25" t="s">
        <v>27</v>
      </c>
      <c r="B13" s="11">
        <v>14</v>
      </c>
      <c r="C13" s="104">
        <v>4450.9930000000004</v>
      </c>
      <c r="D13" s="104">
        <v>1985.7492520000001</v>
      </c>
      <c r="E13" s="12">
        <f>C13/C18</f>
        <v>4.0579913858766359E-2</v>
      </c>
      <c r="F13" s="19"/>
      <c r="G13" s="104"/>
      <c r="H13" s="104"/>
      <c r="I13" s="13"/>
      <c r="J13" s="11"/>
      <c r="K13" s="104"/>
      <c r="L13" s="104"/>
      <c r="M13" s="12"/>
      <c r="N13" s="11">
        <f t="shared" si="1"/>
        <v>14</v>
      </c>
      <c r="O13" s="104">
        <f t="shared" si="1"/>
        <v>4450.9930000000004</v>
      </c>
      <c r="P13" s="104">
        <f t="shared" si="1"/>
        <v>1985.7492520000001</v>
      </c>
      <c r="Q13" s="12">
        <f>O13/O18</f>
        <v>4.0579913858766359E-2</v>
      </c>
    </row>
    <row r="14" spans="1:20" s="23" customFormat="1" ht="18" customHeight="1" x14ac:dyDescent="0.25">
      <c r="A14" s="25" t="s">
        <v>30</v>
      </c>
      <c r="B14" s="11">
        <v>10</v>
      </c>
      <c r="C14" s="104">
        <v>6282.5</v>
      </c>
      <c r="D14" s="104">
        <v>2997.6592270000001</v>
      </c>
      <c r="E14" s="12">
        <f>C14/C18</f>
        <v>5.7277849868040596E-2</v>
      </c>
      <c r="F14" s="19"/>
      <c r="G14" s="104"/>
      <c r="H14" s="104"/>
      <c r="I14" s="13"/>
      <c r="J14" s="11"/>
      <c r="K14" s="104"/>
      <c r="L14" s="104"/>
      <c r="M14" s="12"/>
      <c r="N14" s="11">
        <f>B14+J14</f>
        <v>10</v>
      </c>
      <c r="O14" s="104">
        <f t="shared" si="1"/>
        <v>6282.5</v>
      </c>
      <c r="P14" s="104">
        <f t="shared" si="1"/>
        <v>2997.6592270000001</v>
      </c>
      <c r="Q14" s="12">
        <f>O14/O18</f>
        <v>5.7277849868040596E-2</v>
      </c>
    </row>
    <row r="15" spans="1:20" s="23" customFormat="1" ht="18" customHeight="1" x14ac:dyDescent="0.25">
      <c r="A15" s="25" t="s">
        <v>52</v>
      </c>
      <c r="B15" s="11">
        <v>16</v>
      </c>
      <c r="C15" s="104">
        <v>8405.2000000000007</v>
      </c>
      <c r="D15" s="104">
        <v>3931.0587999999998</v>
      </c>
      <c r="E15" s="12">
        <f>C15/C18</f>
        <v>7.6630606241282109E-2</v>
      </c>
      <c r="F15" s="19"/>
      <c r="G15" s="104"/>
      <c r="H15" s="104"/>
      <c r="I15" s="13"/>
      <c r="J15" s="11"/>
      <c r="K15" s="104"/>
      <c r="L15" s="104"/>
      <c r="M15" s="12"/>
      <c r="N15" s="11">
        <f t="shared" si="1"/>
        <v>16</v>
      </c>
      <c r="O15" s="104">
        <f t="shared" si="1"/>
        <v>8405.2000000000007</v>
      </c>
      <c r="P15" s="104">
        <f t="shared" si="1"/>
        <v>3931.0587999999998</v>
      </c>
      <c r="Q15" s="12">
        <f>O15/O18</f>
        <v>7.6630606241282109E-2</v>
      </c>
    </row>
    <row r="16" spans="1:20" s="23" customFormat="1" ht="18" customHeight="1" x14ac:dyDescent="0.25">
      <c r="A16" s="25" t="s">
        <v>58</v>
      </c>
      <c r="B16" s="11">
        <v>2</v>
      </c>
      <c r="C16" s="6">
        <v>40.5</v>
      </c>
      <c r="D16" s="6">
        <v>17.00432</v>
      </c>
      <c r="E16" s="12">
        <f>C16/C18</f>
        <v>3.6924041697662462E-4</v>
      </c>
      <c r="F16" s="19"/>
      <c r="G16" s="104"/>
      <c r="H16" s="104"/>
      <c r="I16" s="13"/>
      <c r="J16" s="11"/>
      <c r="K16" s="104"/>
      <c r="L16" s="104"/>
      <c r="M16" s="12"/>
      <c r="N16" s="11">
        <f t="shared" si="1"/>
        <v>2</v>
      </c>
      <c r="O16" s="104">
        <f>C16+K16</f>
        <v>40.5</v>
      </c>
      <c r="P16" s="104">
        <f t="shared" si="1"/>
        <v>17.00432</v>
      </c>
      <c r="Q16" s="12">
        <f>O16/O18</f>
        <v>3.6924041697662462E-4</v>
      </c>
    </row>
    <row r="17" spans="1:53" s="23" customFormat="1" ht="31.5" customHeight="1" x14ac:dyDescent="0.25">
      <c r="A17" s="25" t="s">
        <v>59</v>
      </c>
      <c r="B17" s="11">
        <v>1</v>
      </c>
      <c r="C17" s="6">
        <v>43.904000000000003</v>
      </c>
      <c r="D17" s="6">
        <v>21.952000000000002</v>
      </c>
      <c r="E17" s="12">
        <f>C17/C18</f>
        <v>4.0027484609732664E-4</v>
      </c>
      <c r="F17" s="19"/>
      <c r="G17" s="104"/>
      <c r="H17" s="104"/>
      <c r="I17" s="13"/>
      <c r="J17" s="11"/>
      <c r="K17" s="104"/>
      <c r="L17" s="104"/>
      <c r="M17" s="12"/>
      <c r="N17" s="11">
        <f>B17+J17</f>
        <v>1</v>
      </c>
      <c r="O17" s="104">
        <f>C17+J17</f>
        <v>43.904000000000003</v>
      </c>
      <c r="P17" s="104">
        <f>D17+K17</f>
        <v>21.952000000000002</v>
      </c>
      <c r="Q17" s="12">
        <f>O17/O18</f>
        <v>4.0027484609732664E-4</v>
      </c>
    </row>
    <row r="18" spans="1:53" ht="29.25" customHeight="1" thickBot="1" x14ac:dyDescent="0.3">
      <c r="A18" s="107" t="s">
        <v>3</v>
      </c>
      <c r="B18" s="77">
        <f>SUM(B6:B17)</f>
        <v>411</v>
      </c>
      <c r="C18" s="237">
        <f>SUM(C6:C17)</f>
        <v>109684.63401601001</v>
      </c>
      <c r="D18" s="237">
        <f>SUM(D6:D17)</f>
        <v>47421.793844729997</v>
      </c>
      <c r="E18" s="78">
        <f>SUM(E6:E16)</f>
        <v>0.99959972515390272</v>
      </c>
      <c r="F18" s="218">
        <f>SUM(F6:F17)</f>
        <v>0</v>
      </c>
      <c r="G18" s="223">
        <f>SUM(G6:G17)</f>
        <v>0</v>
      </c>
      <c r="H18" s="223">
        <f>SUM(H6:H17)</f>
        <v>0</v>
      </c>
      <c r="I18" s="232">
        <f>SUM(I6:I17)</f>
        <v>0</v>
      </c>
      <c r="J18" s="219">
        <f>SUM(J6:J17)</f>
        <v>0</v>
      </c>
      <c r="K18" s="240">
        <f t="shared" ref="K18" si="2">SUM(K6:K17)</f>
        <v>0</v>
      </c>
      <c r="L18" s="241">
        <f t="shared" ref="L18:Q18" si="3">SUM(L6:L17)</f>
        <v>0</v>
      </c>
      <c r="M18" s="235">
        <f t="shared" si="3"/>
        <v>0</v>
      </c>
      <c r="N18" s="77">
        <f t="shared" si="3"/>
        <v>411</v>
      </c>
      <c r="O18" s="195">
        <f t="shared" si="3"/>
        <v>109684.63401601001</v>
      </c>
      <c r="P18" s="195">
        <f t="shared" si="3"/>
        <v>47421.793844729997</v>
      </c>
      <c r="Q18" s="78">
        <f t="shared" si="3"/>
        <v>1</v>
      </c>
    </row>
    <row r="19" spans="1:53" x14ac:dyDescent="0.25">
      <c r="A19" s="3"/>
      <c r="B19" s="3"/>
      <c r="C19" s="99"/>
      <c r="D19" s="99"/>
      <c r="E19" s="3"/>
      <c r="F19" s="3"/>
      <c r="G19" s="99"/>
      <c r="H19" s="99"/>
      <c r="I19" s="3"/>
      <c r="J19" s="3"/>
      <c r="K19" s="99"/>
      <c r="L19" s="99"/>
      <c r="M19" s="3"/>
      <c r="N19" s="3"/>
      <c r="O19" s="99"/>
      <c r="P19" s="99"/>
      <c r="Q19" s="3"/>
      <c r="R19" s="3"/>
      <c r="S19" s="3"/>
      <c r="T19" s="3"/>
    </row>
    <row r="20" spans="1:53" ht="30.75" customHeight="1" thickBot="1" x14ac:dyDescent="0.3">
      <c r="A20" s="270" t="s">
        <v>48</v>
      </c>
      <c r="B20" s="270"/>
      <c r="C20" s="270"/>
      <c r="D20" s="270"/>
      <c r="E20" s="270"/>
      <c r="F20" s="270"/>
      <c r="G20" s="270"/>
      <c r="H20" s="270"/>
      <c r="I20" s="270"/>
      <c r="J20" s="270"/>
      <c r="K20" s="270"/>
      <c r="L20" s="270"/>
      <c r="M20" s="270"/>
      <c r="N20" s="28"/>
      <c r="O20" s="28"/>
      <c r="P20" s="28"/>
      <c r="R20" s="3"/>
      <c r="S20" s="3"/>
      <c r="T20" s="3"/>
      <c r="AC20" s="3"/>
      <c r="AD20" s="3"/>
      <c r="AE20" s="3"/>
      <c r="AF20" s="3"/>
      <c r="AG20" s="3"/>
    </row>
    <row r="21" spans="1:53" s="44" customFormat="1" ht="27" customHeight="1" x14ac:dyDescent="0.25">
      <c r="A21" s="271" t="s">
        <v>4</v>
      </c>
      <c r="B21" s="246" t="s">
        <v>65</v>
      </c>
      <c r="C21" s="247"/>
      <c r="D21" s="247"/>
      <c r="E21" s="248"/>
      <c r="F21" s="246" t="s">
        <v>22</v>
      </c>
      <c r="G21" s="247"/>
      <c r="H21" s="247"/>
      <c r="I21" s="248"/>
      <c r="J21" s="246" t="s">
        <v>19</v>
      </c>
      <c r="K21" s="247"/>
      <c r="L21" s="247"/>
      <c r="M21" s="248"/>
      <c r="N21" s="246" t="s">
        <v>29</v>
      </c>
      <c r="O21" s="247"/>
      <c r="P21" s="247"/>
      <c r="Q21" s="248"/>
      <c r="R21" s="246" t="s">
        <v>26</v>
      </c>
      <c r="S21" s="247"/>
      <c r="T21" s="247"/>
      <c r="U21" s="248"/>
      <c r="V21" s="247" t="s">
        <v>37</v>
      </c>
      <c r="W21" s="247"/>
      <c r="X21" s="247"/>
      <c r="Y21" s="248"/>
      <c r="Z21" s="247" t="s">
        <v>25</v>
      </c>
      <c r="AA21" s="247"/>
      <c r="AB21" s="247"/>
      <c r="AC21" s="247"/>
      <c r="AD21" s="246" t="s">
        <v>36</v>
      </c>
      <c r="AE21" s="247"/>
      <c r="AF21" s="247"/>
      <c r="AG21" s="247"/>
      <c r="AH21" s="246" t="s">
        <v>27</v>
      </c>
      <c r="AI21" s="247"/>
      <c r="AJ21" s="247"/>
      <c r="AK21" s="247"/>
      <c r="AL21" s="258" t="s">
        <v>58</v>
      </c>
      <c r="AM21" s="258"/>
      <c r="AN21" s="258"/>
      <c r="AO21" s="258"/>
      <c r="AP21" s="247" t="s">
        <v>47</v>
      </c>
      <c r="AQ21" s="247"/>
      <c r="AR21" s="247"/>
      <c r="AS21" s="247"/>
      <c r="AT21" s="258" t="s">
        <v>60</v>
      </c>
      <c r="AU21" s="258"/>
      <c r="AV21" s="258"/>
      <c r="AW21" s="258"/>
      <c r="AX21" s="247" t="s">
        <v>20</v>
      </c>
      <c r="AY21" s="247"/>
      <c r="AZ21" s="247"/>
      <c r="BA21" s="248"/>
    </row>
    <row r="22" spans="1:53" ht="55.5" customHeight="1" thickBot="1" x14ac:dyDescent="0.3">
      <c r="A22" s="272"/>
      <c r="B22" s="182" t="s">
        <v>2</v>
      </c>
      <c r="C22" s="183" t="s">
        <v>28</v>
      </c>
      <c r="D22" s="183" t="s">
        <v>34</v>
      </c>
      <c r="E22" s="185" t="s">
        <v>5</v>
      </c>
      <c r="F22" s="182" t="s">
        <v>2</v>
      </c>
      <c r="G22" s="183" t="s">
        <v>28</v>
      </c>
      <c r="H22" s="184" t="s">
        <v>34</v>
      </c>
      <c r="I22" s="185" t="s">
        <v>5</v>
      </c>
      <c r="J22" s="182" t="s">
        <v>2</v>
      </c>
      <c r="K22" s="183" t="s">
        <v>28</v>
      </c>
      <c r="L22" s="184" t="s">
        <v>34</v>
      </c>
      <c r="M22" s="185" t="s">
        <v>5</v>
      </c>
      <c r="N22" s="182" t="s">
        <v>2</v>
      </c>
      <c r="O22" s="183" t="s">
        <v>28</v>
      </c>
      <c r="P22" s="184" t="s">
        <v>34</v>
      </c>
      <c r="Q22" s="185" t="s">
        <v>5</v>
      </c>
      <c r="R22" s="182" t="s">
        <v>2</v>
      </c>
      <c r="S22" s="183" t="s">
        <v>28</v>
      </c>
      <c r="T22" s="184" t="s">
        <v>34</v>
      </c>
      <c r="U22" s="185" t="s">
        <v>5</v>
      </c>
      <c r="V22" s="186" t="s">
        <v>2</v>
      </c>
      <c r="W22" s="183" t="s">
        <v>28</v>
      </c>
      <c r="X22" s="183" t="s">
        <v>34</v>
      </c>
      <c r="Y22" s="185" t="s">
        <v>5</v>
      </c>
      <c r="Z22" s="186" t="s">
        <v>2</v>
      </c>
      <c r="AA22" s="183" t="s">
        <v>28</v>
      </c>
      <c r="AB22" s="184" t="s">
        <v>34</v>
      </c>
      <c r="AC22" s="184" t="s">
        <v>5</v>
      </c>
      <c r="AD22" s="182" t="s">
        <v>2</v>
      </c>
      <c r="AE22" s="183" t="s">
        <v>28</v>
      </c>
      <c r="AF22" s="183" t="s">
        <v>34</v>
      </c>
      <c r="AG22" s="184" t="s">
        <v>5</v>
      </c>
      <c r="AH22" s="182" t="s">
        <v>2</v>
      </c>
      <c r="AI22" s="183" t="s">
        <v>28</v>
      </c>
      <c r="AJ22" s="184" t="s">
        <v>34</v>
      </c>
      <c r="AK22" s="184" t="s">
        <v>5</v>
      </c>
      <c r="AL22" s="183" t="s">
        <v>2</v>
      </c>
      <c r="AM22" s="183" t="s">
        <v>28</v>
      </c>
      <c r="AN22" s="183" t="s">
        <v>34</v>
      </c>
      <c r="AO22" s="183" t="s">
        <v>5</v>
      </c>
      <c r="AP22" s="186" t="s">
        <v>2</v>
      </c>
      <c r="AQ22" s="183" t="s">
        <v>28</v>
      </c>
      <c r="AR22" s="184" t="s">
        <v>34</v>
      </c>
      <c r="AS22" s="184" t="s">
        <v>5</v>
      </c>
      <c r="AT22" s="183" t="s">
        <v>2</v>
      </c>
      <c r="AU22" s="183" t="s">
        <v>28</v>
      </c>
      <c r="AV22" s="184" t="s">
        <v>34</v>
      </c>
      <c r="AW22" s="183" t="s">
        <v>5</v>
      </c>
      <c r="AX22" s="186" t="s">
        <v>2</v>
      </c>
      <c r="AY22" s="183" t="s">
        <v>28</v>
      </c>
      <c r="AZ22" s="184" t="s">
        <v>34</v>
      </c>
      <c r="BA22" s="185" t="s">
        <v>5</v>
      </c>
    </row>
    <row r="23" spans="1:53" x14ac:dyDescent="0.25">
      <c r="A23" s="18" t="s">
        <v>31</v>
      </c>
      <c r="B23" s="16">
        <v>8</v>
      </c>
      <c r="C23" s="17">
        <v>551</v>
      </c>
      <c r="D23" s="159">
        <v>88.833945999999997</v>
      </c>
      <c r="E23" s="91">
        <f>C23/C40</f>
        <v>5.3031026326487873E-2</v>
      </c>
      <c r="F23" s="16">
        <v>1</v>
      </c>
      <c r="G23" s="17">
        <v>30</v>
      </c>
      <c r="H23" s="159">
        <v>15</v>
      </c>
      <c r="I23" s="91">
        <f>G23/G40</f>
        <v>2.382040500834179E-3</v>
      </c>
      <c r="J23" s="16">
        <v>8</v>
      </c>
      <c r="K23" s="17">
        <v>1976.536186</v>
      </c>
      <c r="L23" s="159">
        <v>952.38864699999999</v>
      </c>
      <c r="M23" s="91">
        <f>K23/K40</f>
        <v>0.18243712228445674</v>
      </c>
      <c r="N23" s="16">
        <v>4</v>
      </c>
      <c r="O23" s="17">
        <v>331.5</v>
      </c>
      <c r="P23" s="159">
        <v>139.87643399999999</v>
      </c>
      <c r="Q23" s="91">
        <f>O23/O40</f>
        <v>1.272241533442774E-2</v>
      </c>
      <c r="R23" s="16">
        <v>5</v>
      </c>
      <c r="S23" s="17">
        <v>2800</v>
      </c>
      <c r="T23" s="17">
        <v>1150.847168</v>
      </c>
      <c r="U23" s="91">
        <f>S23/S40</f>
        <v>0.15110467094225094</v>
      </c>
      <c r="V23" s="166">
        <v>1</v>
      </c>
      <c r="W23" s="17">
        <v>3000</v>
      </c>
      <c r="X23" s="159">
        <v>1500</v>
      </c>
      <c r="Y23" s="91">
        <f>W23/W40</f>
        <v>0.47751691205730201</v>
      </c>
      <c r="Z23" s="166">
        <v>3</v>
      </c>
      <c r="AA23" s="17">
        <v>162.9</v>
      </c>
      <c r="AB23" s="159">
        <v>28.614771000000001</v>
      </c>
      <c r="AC23" s="108">
        <f>AA23/AA40</f>
        <v>2.5371065460152321E-2</v>
      </c>
      <c r="AD23" s="191">
        <v>6</v>
      </c>
      <c r="AE23" s="192">
        <v>802.5</v>
      </c>
      <c r="AF23" s="192">
        <v>309.80419999999998</v>
      </c>
      <c r="AG23" s="108">
        <f>AE23/AE40</f>
        <v>0.14239311531586604</v>
      </c>
      <c r="AH23" s="191">
        <v>1</v>
      </c>
      <c r="AI23" s="17">
        <v>2200</v>
      </c>
      <c r="AJ23" s="159">
        <v>1100</v>
      </c>
      <c r="AK23" s="108">
        <f>AI23/AI40</f>
        <v>0.49427172767964356</v>
      </c>
      <c r="AL23" s="179"/>
      <c r="AM23" s="181"/>
      <c r="AN23" s="181"/>
      <c r="AO23" s="179"/>
      <c r="AP23" s="193"/>
      <c r="AQ23" s="192"/>
      <c r="AR23" s="192"/>
      <c r="AS23" s="194"/>
      <c r="AT23" s="178"/>
      <c r="AU23" s="178"/>
      <c r="AV23" s="178"/>
      <c r="AW23" s="178"/>
      <c r="AX23" s="109">
        <f t="shared" ref="AX23:AX39" si="4">J23+F23+B23+R23+N23+Z23+AH23+AD23+V23+AP23+AT23</f>
        <v>37</v>
      </c>
      <c r="AY23" s="17">
        <f t="shared" ref="AY23:AY39" si="5">C23+G23+K23+O23+S23+AA23+AI23+AE23+W23+AQ23+AU23</f>
        <v>11854.436185999999</v>
      </c>
      <c r="AZ23" s="159">
        <f t="shared" ref="AZ23:AZ39" si="6">D23+H23+L23+P23+T23+AB23+AJ23+AF23+X23+AR23+AV23</f>
        <v>5285.3651659999996</v>
      </c>
      <c r="BA23" s="91">
        <f>AY23/AY40</f>
        <v>0.10807745581089945</v>
      </c>
    </row>
    <row r="24" spans="1:53" x14ac:dyDescent="0.25">
      <c r="A24" s="18" t="s">
        <v>32</v>
      </c>
      <c r="B24" s="11">
        <v>2</v>
      </c>
      <c r="C24" s="6">
        <v>1100.0940000000001</v>
      </c>
      <c r="D24" s="26">
        <v>498.05351999999999</v>
      </c>
      <c r="E24" s="12">
        <f>C24/C40</f>
        <v>0.10587860957461225</v>
      </c>
      <c r="F24" s="11">
        <v>2</v>
      </c>
      <c r="G24" s="6">
        <v>190</v>
      </c>
      <c r="H24" s="26">
        <v>86</v>
      </c>
      <c r="I24" s="12">
        <f>G24/G40</f>
        <v>1.5086256505283134E-2</v>
      </c>
      <c r="J24" s="11">
        <v>10</v>
      </c>
      <c r="K24" s="6">
        <v>1703.558</v>
      </c>
      <c r="L24" s="26">
        <v>656.01521700000001</v>
      </c>
      <c r="M24" s="12">
        <f>K24/K40</f>
        <v>0.15724084454716103</v>
      </c>
      <c r="N24" s="11">
        <v>1</v>
      </c>
      <c r="O24" s="6">
        <v>980</v>
      </c>
      <c r="P24" s="26">
        <v>478.20806499999998</v>
      </c>
      <c r="Q24" s="12">
        <f>O24/O40</f>
        <v>3.7610760264673256E-2</v>
      </c>
      <c r="R24" s="11">
        <v>2</v>
      </c>
      <c r="S24" s="6">
        <v>6000</v>
      </c>
      <c r="T24" s="26">
        <v>2000</v>
      </c>
      <c r="U24" s="12">
        <f>S24/S40</f>
        <v>0.32379572344768059</v>
      </c>
      <c r="V24" s="19">
        <v>1</v>
      </c>
      <c r="W24" s="6">
        <v>1350</v>
      </c>
      <c r="X24" s="26">
        <v>675</v>
      </c>
      <c r="Y24" s="12">
        <f>W24/W40</f>
        <v>0.21488261042578591</v>
      </c>
      <c r="Z24" s="19">
        <v>2</v>
      </c>
      <c r="AA24" s="6">
        <v>780</v>
      </c>
      <c r="AB24" s="26">
        <v>92</v>
      </c>
      <c r="AC24" s="13">
        <f>AA24/AA40</f>
        <v>0.12148208139299453</v>
      </c>
      <c r="AD24" s="31">
        <v>1</v>
      </c>
      <c r="AE24" s="30">
        <v>70</v>
      </c>
      <c r="AF24" s="30">
        <v>23</v>
      </c>
      <c r="AG24" s="13">
        <f>AE24/AE40</f>
        <v>1.2420583267427567E-2</v>
      </c>
      <c r="AH24" s="31"/>
      <c r="AI24" s="6"/>
      <c r="AJ24" s="26"/>
      <c r="AK24" s="13"/>
      <c r="AL24" s="7"/>
      <c r="AM24" s="135"/>
      <c r="AN24" s="135"/>
      <c r="AO24" s="7"/>
      <c r="AP24" s="133"/>
      <c r="AQ24" s="30"/>
      <c r="AR24" s="30"/>
      <c r="AS24" s="13"/>
      <c r="AT24" s="7"/>
      <c r="AU24" s="7"/>
      <c r="AV24" s="7"/>
      <c r="AW24" s="7"/>
      <c r="AX24" s="109">
        <f t="shared" si="4"/>
        <v>21</v>
      </c>
      <c r="AY24" s="17">
        <f t="shared" si="5"/>
        <v>12173.652</v>
      </c>
      <c r="AZ24" s="159">
        <f t="shared" si="6"/>
        <v>4508.2768020000003</v>
      </c>
      <c r="BA24" s="12">
        <f>AY24/AY40</f>
        <v>0.11098776149650175</v>
      </c>
    </row>
    <row r="25" spans="1:53" x14ac:dyDescent="0.25">
      <c r="A25" s="18" t="s">
        <v>6</v>
      </c>
      <c r="B25" s="11">
        <v>1</v>
      </c>
      <c r="C25" s="6">
        <v>45</v>
      </c>
      <c r="D25" s="26">
        <v>22.5</v>
      </c>
      <c r="E25" s="12">
        <f>C25/C40</f>
        <v>4.3310275584245994E-3</v>
      </c>
      <c r="F25" s="11">
        <v>6</v>
      </c>
      <c r="G25" s="6">
        <v>589.42999999999995</v>
      </c>
      <c r="H25" s="26">
        <v>294.71499999999997</v>
      </c>
      <c r="I25" s="12">
        <f>G25/G40</f>
        <v>4.6801537746889665E-2</v>
      </c>
      <c r="J25" s="11">
        <v>5</v>
      </c>
      <c r="K25" s="6">
        <v>205</v>
      </c>
      <c r="L25" s="26">
        <v>97.471800000000002</v>
      </c>
      <c r="M25" s="12">
        <f>K25/K40</f>
        <v>1.8921793758808335E-2</v>
      </c>
      <c r="N25" s="11">
        <v>4</v>
      </c>
      <c r="O25" s="6">
        <v>238</v>
      </c>
      <c r="P25" s="26">
        <v>100.2478</v>
      </c>
      <c r="Q25" s="12">
        <f>O25/O40</f>
        <v>9.1340417785635061E-3</v>
      </c>
      <c r="R25" s="11"/>
      <c r="S25" s="6"/>
      <c r="T25" s="26"/>
      <c r="U25" s="12"/>
      <c r="V25" s="19"/>
      <c r="W25" s="6"/>
      <c r="X25" s="26"/>
      <c r="Y25" s="12"/>
      <c r="Z25" s="19">
        <v>3</v>
      </c>
      <c r="AA25" s="6">
        <v>2070</v>
      </c>
      <c r="AB25" s="26">
        <v>656.61682199999996</v>
      </c>
      <c r="AC25" s="13">
        <f>AA25/AA40</f>
        <v>0.32239475446602395</v>
      </c>
      <c r="AD25" s="31">
        <v>1</v>
      </c>
      <c r="AE25" s="30">
        <v>40</v>
      </c>
      <c r="AF25" s="30">
        <v>20</v>
      </c>
      <c r="AG25" s="13">
        <f>AE25/AE40</f>
        <v>7.0974761528157524E-3</v>
      </c>
      <c r="AH25" s="31">
        <v>1</v>
      </c>
      <c r="AI25" s="6">
        <v>50</v>
      </c>
      <c r="AJ25" s="26">
        <v>20</v>
      </c>
      <c r="AK25" s="13">
        <f>AI25/AI40</f>
        <v>1.1233448356355535E-2</v>
      </c>
      <c r="AL25" s="104">
        <v>1</v>
      </c>
      <c r="AM25" s="135">
        <v>25</v>
      </c>
      <c r="AN25" s="135">
        <v>10.00432</v>
      </c>
      <c r="AO25" s="7">
        <f>AM25/AM40</f>
        <v>0.61728395061728392</v>
      </c>
      <c r="AP25" s="133">
        <v>7</v>
      </c>
      <c r="AQ25" s="30">
        <v>5920</v>
      </c>
      <c r="AR25" s="30">
        <v>2955</v>
      </c>
      <c r="AS25" s="13">
        <f>AQ25/AQ40</f>
        <v>0.70432589349450336</v>
      </c>
      <c r="AT25" s="7"/>
      <c r="AU25" s="7"/>
      <c r="AV25" s="7"/>
      <c r="AW25" s="7"/>
      <c r="AX25" s="109">
        <f t="shared" si="4"/>
        <v>28</v>
      </c>
      <c r="AY25" s="17">
        <f t="shared" si="5"/>
        <v>9157.43</v>
      </c>
      <c r="AZ25" s="159">
        <f t="shared" si="6"/>
        <v>4166.5514220000005</v>
      </c>
      <c r="BA25" s="12">
        <f>AY25/AY40</f>
        <v>8.348872275640129E-2</v>
      </c>
    </row>
    <row r="26" spans="1:53" x14ac:dyDescent="0.25">
      <c r="A26" s="18" t="s">
        <v>7</v>
      </c>
      <c r="B26" s="11">
        <v>5</v>
      </c>
      <c r="C26" s="6">
        <v>330.4</v>
      </c>
      <c r="D26" s="26">
        <v>68.900000000000006</v>
      </c>
      <c r="E26" s="12">
        <f>C26/C40</f>
        <v>3.1799366784521943E-2</v>
      </c>
      <c r="F26" s="11">
        <v>6</v>
      </c>
      <c r="G26" s="6">
        <v>1560</v>
      </c>
      <c r="H26" s="26">
        <v>723.72263999999996</v>
      </c>
      <c r="I26" s="12">
        <f>G26/G40</f>
        <v>0.12386610604337731</v>
      </c>
      <c r="J26" s="11">
        <v>3</v>
      </c>
      <c r="K26" s="6">
        <v>40</v>
      </c>
      <c r="L26" s="26">
        <v>16.512975999999998</v>
      </c>
      <c r="M26" s="12">
        <f>K26/K40</f>
        <v>3.6920573187918704E-3</v>
      </c>
      <c r="N26" s="11">
        <v>7</v>
      </c>
      <c r="O26" s="6">
        <v>4264</v>
      </c>
      <c r="P26" s="26">
        <v>2097.4891729999999</v>
      </c>
      <c r="Q26" s="12">
        <f>O26/O40</f>
        <v>0.16364518547812937</v>
      </c>
      <c r="R26" s="11">
        <v>5</v>
      </c>
      <c r="S26" s="6">
        <v>1769</v>
      </c>
      <c r="T26" s="26">
        <v>851.18097899999998</v>
      </c>
      <c r="U26" s="12">
        <f>S26/S40</f>
        <v>9.5465772463157822E-2</v>
      </c>
      <c r="V26" s="19">
        <v>1</v>
      </c>
      <c r="W26" s="6">
        <v>20</v>
      </c>
      <c r="X26" s="26">
        <v>10</v>
      </c>
      <c r="Y26" s="12">
        <f>W26/W40</f>
        <v>3.1834460803820135E-3</v>
      </c>
      <c r="Z26" s="19">
        <v>1</v>
      </c>
      <c r="AA26" s="6">
        <v>1600</v>
      </c>
      <c r="AB26" s="26">
        <v>593.279</v>
      </c>
      <c r="AC26" s="13">
        <f>AA26/AA40</f>
        <v>0.24919401311383493</v>
      </c>
      <c r="AD26" s="31">
        <v>2</v>
      </c>
      <c r="AE26" s="30">
        <v>385</v>
      </c>
      <c r="AF26" s="30">
        <v>151.5</v>
      </c>
      <c r="AG26" s="13">
        <f>AE26/AE40</f>
        <v>6.8313207970851622E-2</v>
      </c>
      <c r="AH26" s="31">
        <v>5</v>
      </c>
      <c r="AI26" s="6">
        <v>1455</v>
      </c>
      <c r="AJ26" s="26">
        <v>673.67</v>
      </c>
      <c r="AK26" s="13">
        <f>AI26/AI40</f>
        <v>0.32689334716994611</v>
      </c>
      <c r="AL26" s="7"/>
      <c r="AM26" s="135"/>
      <c r="AN26" s="135"/>
      <c r="AO26" s="7"/>
      <c r="AP26" s="133">
        <v>1</v>
      </c>
      <c r="AQ26" s="151">
        <v>18.7</v>
      </c>
      <c r="AR26" s="151">
        <v>6.97</v>
      </c>
      <c r="AS26" s="150">
        <f>AQ26/AQ40</f>
        <v>2.2248132108694616E-3</v>
      </c>
      <c r="AT26" s="30">
        <v>1</v>
      </c>
      <c r="AU26" s="151">
        <v>43.904000000000003</v>
      </c>
      <c r="AV26" s="201">
        <v>21.952000000000002</v>
      </c>
      <c r="AW26" s="199">
        <f>AU26/AU40</f>
        <v>1</v>
      </c>
      <c r="AX26" s="109">
        <f t="shared" si="4"/>
        <v>37</v>
      </c>
      <c r="AY26" s="17">
        <f t="shared" si="5"/>
        <v>11486.004000000001</v>
      </c>
      <c r="AZ26" s="159">
        <f t="shared" si="6"/>
        <v>5215.1767680000012</v>
      </c>
      <c r="BA26" s="12">
        <f>AY26/AY40</f>
        <v>0.10471844213222664</v>
      </c>
    </row>
    <row r="27" spans="1:53" x14ac:dyDescent="0.25">
      <c r="A27" s="18" t="s">
        <v>8</v>
      </c>
      <c r="B27" s="11">
        <v>3</v>
      </c>
      <c r="C27" s="6">
        <v>350</v>
      </c>
      <c r="D27" s="26">
        <v>142.1875</v>
      </c>
      <c r="E27" s="12">
        <f>C27/C40</f>
        <v>3.3685769898857992E-2</v>
      </c>
      <c r="F27" s="11">
        <v>3</v>
      </c>
      <c r="G27" s="6">
        <v>5170.085</v>
      </c>
      <c r="H27" s="26">
        <v>2576.7027800000001</v>
      </c>
      <c r="I27" s="12">
        <f>G27/G40</f>
        <v>0.41051172875850922</v>
      </c>
      <c r="J27" s="11">
        <v>1</v>
      </c>
      <c r="K27" s="6">
        <v>50</v>
      </c>
      <c r="L27" s="26">
        <v>23.189029000000001</v>
      </c>
      <c r="M27" s="12">
        <f>K27/K40</f>
        <v>4.6150716484898383E-3</v>
      </c>
      <c r="N27" s="11">
        <v>11</v>
      </c>
      <c r="O27" s="6">
        <v>5598.3467360000004</v>
      </c>
      <c r="P27" s="6">
        <v>2440.472068</v>
      </c>
      <c r="Q27" s="12">
        <f>O27/O40</f>
        <v>0.2148551805777674</v>
      </c>
      <c r="R27" s="11">
        <v>1</v>
      </c>
      <c r="S27" s="6">
        <v>100</v>
      </c>
      <c r="T27" s="26">
        <v>27</v>
      </c>
      <c r="U27" s="12">
        <f>S27/S40</f>
        <v>5.3965953907946767E-3</v>
      </c>
      <c r="V27" s="19"/>
      <c r="W27" s="6"/>
      <c r="X27" s="26"/>
      <c r="Y27" s="12"/>
      <c r="Z27" s="19"/>
      <c r="AA27" s="6"/>
      <c r="AB27" s="26"/>
      <c r="AC27" s="13"/>
      <c r="AD27" s="31">
        <v>1</v>
      </c>
      <c r="AE27" s="30">
        <v>560</v>
      </c>
      <c r="AF27" s="30">
        <v>280</v>
      </c>
      <c r="AG27" s="13">
        <f>AE27/AE40</f>
        <v>9.9364666139420535E-2</v>
      </c>
      <c r="AH27" s="31">
        <v>1</v>
      </c>
      <c r="AI27" s="6">
        <v>200</v>
      </c>
      <c r="AJ27" s="26">
        <v>62.367452999999998</v>
      </c>
      <c r="AK27" s="13">
        <f>AI27/AI40</f>
        <v>4.4933793425422142E-2</v>
      </c>
      <c r="AL27" s="7"/>
      <c r="AM27" s="135"/>
      <c r="AN27" s="135"/>
      <c r="AO27" s="7"/>
      <c r="AP27" s="133"/>
      <c r="AQ27" s="30"/>
      <c r="AR27" s="30"/>
      <c r="AS27" s="13"/>
      <c r="AT27" s="7"/>
      <c r="AU27" s="7"/>
      <c r="AV27" s="7"/>
      <c r="AW27" s="7"/>
      <c r="AX27" s="109">
        <f t="shared" si="4"/>
        <v>21</v>
      </c>
      <c r="AY27" s="17">
        <f t="shared" si="5"/>
        <v>12028.431736</v>
      </c>
      <c r="AZ27" s="159">
        <f t="shared" si="6"/>
        <v>5551.9188299999996</v>
      </c>
      <c r="BA27" s="12">
        <f>AY27/AY40</f>
        <v>0.1096637814759384</v>
      </c>
    </row>
    <row r="28" spans="1:53" x14ac:dyDescent="0.25">
      <c r="A28" s="18" t="s">
        <v>9</v>
      </c>
      <c r="B28" s="11">
        <v>2</v>
      </c>
      <c r="C28" s="6">
        <v>48</v>
      </c>
      <c r="D28" s="26">
        <v>24</v>
      </c>
      <c r="E28" s="12">
        <f>C28/C40</f>
        <v>4.6197627289862389E-3</v>
      </c>
      <c r="F28" s="11"/>
      <c r="G28" s="6"/>
      <c r="H28" s="26"/>
      <c r="I28" s="12"/>
      <c r="J28" s="11">
        <v>3</v>
      </c>
      <c r="K28" s="6">
        <v>165.22</v>
      </c>
      <c r="L28" s="26">
        <v>29.9</v>
      </c>
      <c r="M28" s="12">
        <f>K28/K40</f>
        <v>1.5250042755269821E-2</v>
      </c>
      <c r="N28" s="11">
        <v>5</v>
      </c>
      <c r="O28" s="6">
        <v>1562.4</v>
      </c>
      <c r="P28" s="26">
        <v>667.18759999999997</v>
      </c>
      <c r="Q28" s="12">
        <f>O28/O40</f>
        <v>5.996229779339337E-2</v>
      </c>
      <c r="R28" s="11"/>
      <c r="S28" s="6"/>
      <c r="T28" s="26"/>
      <c r="U28" s="12"/>
      <c r="V28" s="19">
        <v>1</v>
      </c>
      <c r="W28" s="6">
        <v>150</v>
      </c>
      <c r="X28" s="26">
        <v>10</v>
      </c>
      <c r="Y28" s="12"/>
      <c r="Z28" s="19"/>
      <c r="AA28" s="6"/>
      <c r="AB28" s="26"/>
      <c r="AC28" s="13"/>
      <c r="AD28" s="31"/>
      <c r="AE28" s="30"/>
      <c r="AF28" s="30"/>
      <c r="AG28" s="13"/>
      <c r="AH28" s="31"/>
      <c r="AI28" s="6"/>
      <c r="AJ28" s="26"/>
      <c r="AK28" s="13"/>
      <c r="AL28" s="7"/>
      <c r="AM28" s="135"/>
      <c r="AN28" s="135"/>
      <c r="AO28" s="7"/>
      <c r="AP28" s="133">
        <v>1</v>
      </c>
      <c r="AQ28" s="30">
        <v>1000</v>
      </c>
      <c r="AR28" s="30">
        <v>300</v>
      </c>
      <c r="AS28" s="13">
        <f>AQ28/AQ40</f>
        <v>0.11897396849569314</v>
      </c>
      <c r="AT28" s="7"/>
      <c r="AU28" s="7"/>
      <c r="AV28" s="7"/>
      <c r="AW28" s="7"/>
      <c r="AX28" s="109">
        <f t="shared" si="4"/>
        <v>12</v>
      </c>
      <c r="AY28" s="17">
        <f t="shared" si="5"/>
        <v>2925.62</v>
      </c>
      <c r="AZ28" s="159">
        <f t="shared" si="6"/>
        <v>1031.0875999999998</v>
      </c>
      <c r="BA28" s="12">
        <f>AY28/AY40</f>
        <v>2.6673016017658091E-2</v>
      </c>
    </row>
    <row r="29" spans="1:53" x14ac:dyDescent="0.25">
      <c r="A29" s="18" t="s">
        <v>10</v>
      </c>
      <c r="B29" s="11">
        <v>2</v>
      </c>
      <c r="C29" s="6">
        <v>120</v>
      </c>
      <c r="D29" s="26">
        <v>46.200712000000003</v>
      </c>
      <c r="E29" s="12"/>
      <c r="F29" s="11">
        <v>6</v>
      </c>
      <c r="G29" s="6">
        <v>292.5</v>
      </c>
      <c r="H29" s="26">
        <v>68.454999999999998</v>
      </c>
      <c r="I29" s="12">
        <f>G29/G40</f>
        <v>2.3224894883133246E-2</v>
      </c>
      <c r="J29" s="11">
        <v>2</v>
      </c>
      <c r="K29" s="6">
        <v>20</v>
      </c>
      <c r="L29" s="26">
        <v>5.9678000000000004</v>
      </c>
      <c r="M29" s="12">
        <f>K29/K40</f>
        <v>1.8460286593959352E-3</v>
      </c>
      <c r="N29" s="11">
        <v>3</v>
      </c>
      <c r="O29" s="6">
        <v>185</v>
      </c>
      <c r="P29" s="26">
        <v>77.308199999999999</v>
      </c>
      <c r="Q29" s="12">
        <f>O29/O40</f>
        <v>7.0999904581270949E-3</v>
      </c>
      <c r="R29" s="11">
        <v>2</v>
      </c>
      <c r="S29" s="6">
        <v>1100</v>
      </c>
      <c r="T29" s="26">
        <v>550</v>
      </c>
      <c r="U29" s="12">
        <f>S29/S40</f>
        <v>5.9362549298741442E-2</v>
      </c>
      <c r="V29" s="19">
        <v>1</v>
      </c>
      <c r="W29" s="6">
        <v>20</v>
      </c>
      <c r="X29" s="26">
        <v>10</v>
      </c>
      <c r="Y29" s="12">
        <f>W29/W40</f>
        <v>3.1834460803820135E-3</v>
      </c>
      <c r="Z29" s="19"/>
      <c r="AA29" s="6"/>
      <c r="AB29" s="26"/>
      <c r="AC29" s="13"/>
      <c r="AD29" s="31">
        <v>1</v>
      </c>
      <c r="AE29" s="30">
        <v>30</v>
      </c>
      <c r="AF29" s="30">
        <v>15</v>
      </c>
      <c r="AG29" s="13">
        <f>AE29/AE40</f>
        <v>5.3231071146118145E-3</v>
      </c>
      <c r="AH29" s="31">
        <v>1</v>
      </c>
      <c r="AI29" s="6">
        <v>90</v>
      </c>
      <c r="AJ29" s="26">
        <v>45</v>
      </c>
      <c r="AK29" s="13">
        <f>AI29/AI40</f>
        <v>2.0220207041439963E-2</v>
      </c>
      <c r="AL29" s="7"/>
      <c r="AM29" s="135"/>
      <c r="AN29" s="135"/>
      <c r="AO29" s="7"/>
      <c r="AP29" s="133"/>
      <c r="AQ29" s="30"/>
      <c r="AR29" s="30"/>
      <c r="AS29" s="13"/>
      <c r="AT29" s="7"/>
      <c r="AU29" s="7"/>
      <c r="AV29" s="7"/>
      <c r="AW29" s="7"/>
      <c r="AX29" s="109">
        <f t="shared" si="4"/>
        <v>18</v>
      </c>
      <c r="AY29" s="17">
        <f t="shared" si="5"/>
        <v>1857.5</v>
      </c>
      <c r="AZ29" s="159">
        <f t="shared" si="6"/>
        <v>817.93171200000006</v>
      </c>
      <c r="BA29" s="12">
        <f>AY29/AY40</f>
        <v>1.6934915420594575E-2</v>
      </c>
    </row>
    <row r="30" spans="1:53" x14ac:dyDescent="0.25">
      <c r="A30" s="18" t="s">
        <v>11</v>
      </c>
      <c r="B30" s="11">
        <v>5</v>
      </c>
      <c r="C30" s="6">
        <v>824</v>
      </c>
      <c r="D30" s="26">
        <v>228.92629600000001</v>
      </c>
      <c r="E30" s="12">
        <f>C30/C40</f>
        <v>7.9305926847597102E-2</v>
      </c>
      <c r="F30" s="11">
        <v>2</v>
      </c>
      <c r="G30" s="6">
        <v>162.5</v>
      </c>
      <c r="H30" s="26">
        <v>51.273103999999996</v>
      </c>
      <c r="I30" s="12">
        <f>G30/G40</f>
        <v>1.2902719379518469E-2</v>
      </c>
      <c r="J30" s="11">
        <v>2</v>
      </c>
      <c r="K30" s="6">
        <v>226.75120000000001</v>
      </c>
      <c r="L30" s="26">
        <v>113.37560000000001</v>
      </c>
      <c r="M30" s="12">
        <f>K30/K40</f>
        <v>2.0929460687620981E-2</v>
      </c>
      <c r="N30" s="11">
        <v>10</v>
      </c>
      <c r="O30" s="6">
        <v>1691.5630000000001</v>
      </c>
      <c r="P30" s="26">
        <v>796.13398099999995</v>
      </c>
      <c r="Q30" s="12">
        <f>O30/O40</f>
        <v>6.4919357617950507E-2</v>
      </c>
      <c r="R30" s="11"/>
      <c r="S30" s="6"/>
      <c r="T30" s="26"/>
      <c r="U30" s="12"/>
      <c r="V30" s="19"/>
      <c r="W30" s="6"/>
      <c r="X30" s="26"/>
      <c r="Y30" s="12"/>
      <c r="Z30" s="19"/>
      <c r="AA30" s="6"/>
      <c r="AB30" s="26"/>
      <c r="AC30" s="13"/>
      <c r="AD30" s="31">
        <v>1</v>
      </c>
      <c r="AE30" s="30">
        <v>135.051952</v>
      </c>
      <c r="AF30" s="30">
        <v>67.525976</v>
      </c>
      <c r="AG30" s="13">
        <f>AE30/AE40</f>
        <v>2.3963200217780443E-2</v>
      </c>
      <c r="AH30" s="31"/>
      <c r="AI30" s="6"/>
      <c r="AJ30" s="26"/>
      <c r="AK30" s="13"/>
      <c r="AL30" s="7"/>
      <c r="AM30" s="135"/>
      <c r="AN30" s="135"/>
      <c r="AO30" s="7"/>
      <c r="AP30" s="133"/>
      <c r="AQ30" s="30"/>
      <c r="AR30" s="30"/>
      <c r="AS30" s="13"/>
      <c r="AT30" s="7"/>
      <c r="AU30" s="7"/>
      <c r="AV30" s="7"/>
      <c r="AW30" s="7"/>
      <c r="AX30" s="109">
        <f t="shared" si="4"/>
        <v>20</v>
      </c>
      <c r="AY30" s="17">
        <f t="shared" si="5"/>
        <v>3039.8661519999996</v>
      </c>
      <c r="AZ30" s="159">
        <f t="shared" si="6"/>
        <v>1257.2349569999999</v>
      </c>
      <c r="BA30" s="12">
        <f>AY30/AY40</f>
        <v>2.7714603593027343E-2</v>
      </c>
    </row>
    <row r="31" spans="1:53" x14ac:dyDescent="0.25">
      <c r="A31" s="18" t="s">
        <v>12</v>
      </c>
      <c r="B31" s="11">
        <v>3</v>
      </c>
      <c r="C31" s="6">
        <v>118.2</v>
      </c>
      <c r="D31" s="26">
        <v>51.885759999999998</v>
      </c>
      <c r="E31" s="12">
        <f>C31/C40</f>
        <v>1.1376165720128614E-2</v>
      </c>
      <c r="F31" s="11">
        <v>3</v>
      </c>
      <c r="G31" s="6">
        <v>93.5</v>
      </c>
      <c r="H31" s="26">
        <v>35.234999999999999</v>
      </c>
      <c r="I31" s="12">
        <f>G31/G40</f>
        <v>7.4240262275998576E-3</v>
      </c>
      <c r="J31" s="11">
        <v>5</v>
      </c>
      <c r="K31" s="6">
        <v>641.82259999999997</v>
      </c>
      <c r="L31" s="26">
        <v>310.41129999999998</v>
      </c>
      <c r="M31" s="12">
        <f>K31/K40</f>
        <v>5.9241145692400674E-2</v>
      </c>
      <c r="N31" s="11">
        <v>1</v>
      </c>
      <c r="O31" s="6">
        <v>70</v>
      </c>
      <c r="P31" s="26">
        <v>34.106099999999998</v>
      </c>
      <c r="Q31" s="12">
        <f>O31/O40</f>
        <v>2.68648287604809E-3</v>
      </c>
      <c r="R31" s="11"/>
      <c r="S31" s="6"/>
      <c r="T31" s="26"/>
      <c r="U31" s="12"/>
      <c r="V31" s="19"/>
      <c r="W31" s="6"/>
      <c r="X31" s="26"/>
      <c r="Y31" s="12"/>
      <c r="Z31" s="19"/>
      <c r="AA31" s="6"/>
      <c r="AB31" s="26"/>
      <c r="AC31" s="13"/>
      <c r="AD31" s="31"/>
      <c r="AE31" s="30"/>
      <c r="AF31" s="30"/>
      <c r="AG31" s="13"/>
      <c r="AH31" s="31"/>
      <c r="AI31" s="6"/>
      <c r="AJ31" s="26"/>
      <c r="AK31" s="13"/>
      <c r="AL31" s="7"/>
      <c r="AM31" s="135"/>
      <c r="AN31" s="135"/>
      <c r="AO31" s="7"/>
      <c r="AP31" s="133"/>
      <c r="AQ31" s="30"/>
      <c r="AR31" s="104"/>
      <c r="AS31" s="13"/>
      <c r="AT31" s="7"/>
      <c r="AU31" s="7"/>
      <c r="AV31" s="7"/>
      <c r="AW31" s="7"/>
      <c r="AX31" s="109">
        <f t="shared" si="4"/>
        <v>12</v>
      </c>
      <c r="AY31" s="17">
        <f t="shared" si="5"/>
        <v>923.52260000000001</v>
      </c>
      <c r="AZ31" s="159">
        <f t="shared" si="6"/>
        <v>431.63815999999997</v>
      </c>
      <c r="BA31" s="12">
        <f>AY31/AY40</f>
        <v>8.4197992570700392E-3</v>
      </c>
    </row>
    <row r="32" spans="1:53" x14ac:dyDescent="0.25">
      <c r="A32" s="18" t="s">
        <v>13</v>
      </c>
      <c r="B32" s="11"/>
      <c r="C32" s="6"/>
      <c r="D32" s="26"/>
      <c r="E32" s="12"/>
      <c r="F32" s="11">
        <v>5</v>
      </c>
      <c r="G32" s="6">
        <v>289.89999999999998</v>
      </c>
      <c r="H32" s="26">
        <v>144.75</v>
      </c>
      <c r="I32" s="12">
        <f>G32/G40</f>
        <v>2.3018451373060949E-2</v>
      </c>
      <c r="J32" s="11"/>
      <c r="K32" s="6"/>
      <c r="L32" s="26"/>
      <c r="M32" s="12"/>
      <c r="N32" s="11">
        <v>4</v>
      </c>
      <c r="O32" s="6">
        <v>692</v>
      </c>
      <c r="P32" s="26">
        <v>318.81569999999999</v>
      </c>
      <c r="Q32" s="12">
        <f>O32/O40</f>
        <v>2.6557802146075404E-2</v>
      </c>
      <c r="R32" s="11">
        <v>7</v>
      </c>
      <c r="S32" s="6">
        <v>821.8</v>
      </c>
      <c r="T32" s="26">
        <v>400.5</v>
      </c>
      <c r="U32" s="12">
        <f>S32/S40</f>
        <v>4.434922092155065E-2</v>
      </c>
      <c r="V32" s="19"/>
      <c r="W32" s="6"/>
      <c r="X32" s="26"/>
      <c r="Y32" s="12"/>
      <c r="Z32" s="19"/>
      <c r="AA32" s="6"/>
      <c r="AB32" s="26"/>
      <c r="AC32" s="13"/>
      <c r="AD32" s="31">
        <v>5</v>
      </c>
      <c r="AE32" s="30">
        <v>518</v>
      </c>
      <c r="AF32" s="30">
        <v>244</v>
      </c>
      <c r="AG32" s="13">
        <f>AE32/AE40</f>
        <v>9.191231617896399E-2</v>
      </c>
      <c r="AH32" s="31"/>
      <c r="AI32" s="6"/>
      <c r="AJ32" s="26"/>
      <c r="AK32" s="13"/>
      <c r="AL32" s="7"/>
      <c r="AM32" s="135"/>
      <c r="AN32" s="135"/>
      <c r="AO32" s="7"/>
      <c r="AP32" s="133">
        <v>1</v>
      </c>
      <c r="AQ32" s="30">
        <v>111</v>
      </c>
      <c r="AR32" s="30">
        <v>55.5</v>
      </c>
      <c r="AS32" s="13">
        <f>AQ32/AQ40</f>
        <v>1.3206110503021938E-2</v>
      </c>
      <c r="AT32" s="7"/>
      <c r="AU32" s="7"/>
      <c r="AV32" s="7"/>
      <c r="AW32" s="7"/>
      <c r="AX32" s="109">
        <f t="shared" si="4"/>
        <v>22</v>
      </c>
      <c r="AY32" s="17">
        <f t="shared" si="5"/>
        <v>2432.6999999999998</v>
      </c>
      <c r="AZ32" s="159">
        <f t="shared" si="6"/>
        <v>1163.5657000000001</v>
      </c>
      <c r="BA32" s="12">
        <f>AY32/AY40</f>
        <v>2.2179041046395918E-2</v>
      </c>
    </row>
    <row r="33" spans="1:55" x14ac:dyDescent="0.25">
      <c r="A33" s="18" t="s">
        <v>14</v>
      </c>
      <c r="B33" s="11">
        <v>11</v>
      </c>
      <c r="C33" s="6">
        <v>1419.95</v>
      </c>
      <c r="D33" s="26">
        <v>569.25</v>
      </c>
      <c r="E33" s="12">
        <f>C33/C40</f>
        <v>0.13666316847966689</v>
      </c>
      <c r="F33" s="11">
        <v>8</v>
      </c>
      <c r="G33" s="6">
        <v>469.86529999999999</v>
      </c>
      <c r="H33" s="26">
        <v>168.847568</v>
      </c>
      <c r="I33" s="12">
        <f>G33/G40</f>
        <v>3.7307939151220056E-2</v>
      </c>
      <c r="J33" s="11">
        <v>4</v>
      </c>
      <c r="K33" s="6">
        <v>3408.08</v>
      </c>
      <c r="L33" s="26">
        <v>1699.814138</v>
      </c>
      <c r="M33" s="12">
        <f>K33/K40</f>
        <v>0.31457066767570496</v>
      </c>
      <c r="N33" s="11">
        <v>9</v>
      </c>
      <c r="O33" s="6">
        <v>2860.5601000000001</v>
      </c>
      <c r="P33" s="26">
        <v>1382.444947</v>
      </c>
      <c r="Q33" s="12">
        <f>O33/O40</f>
        <v>0.10978351035080589</v>
      </c>
      <c r="R33" s="11"/>
      <c r="S33" s="6"/>
      <c r="T33" s="26"/>
      <c r="U33" s="12"/>
      <c r="V33" s="19">
        <v>3</v>
      </c>
      <c r="W33" s="6">
        <v>450</v>
      </c>
      <c r="X33" s="26">
        <v>173.65922699999999</v>
      </c>
      <c r="Y33" s="12">
        <f>W33/AY40</f>
        <v>4.1026712997402738E-3</v>
      </c>
      <c r="Z33" s="19">
        <v>2</v>
      </c>
      <c r="AA33" s="6">
        <v>200</v>
      </c>
      <c r="AB33" s="26">
        <v>20</v>
      </c>
      <c r="AC33" s="13">
        <f>AA33/AA40</f>
        <v>3.1149251639229367E-2</v>
      </c>
      <c r="AD33" s="31">
        <v>1</v>
      </c>
      <c r="AE33" s="30">
        <v>104</v>
      </c>
      <c r="AF33" s="30">
        <v>52</v>
      </c>
      <c r="AG33" s="13">
        <f>AE33/AE40</f>
        <v>1.8453437997320958E-2</v>
      </c>
      <c r="AH33" s="31">
        <v>1</v>
      </c>
      <c r="AI33" s="6">
        <v>59.993000000000002</v>
      </c>
      <c r="AJ33" s="26">
        <v>29.996500000000001</v>
      </c>
      <c r="AK33" s="13">
        <f>AI33/AI40</f>
        <v>1.3478565344856754E-2</v>
      </c>
      <c r="AL33" s="7"/>
      <c r="AM33" s="135"/>
      <c r="AN33" s="135"/>
      <c r="AO33" s="7"/>
      <c r="AP33" s="133">
        <v>2</v>
      </c>
      <c r="AQ33" s="30">
        <v>520</v>
      </c>
      <c r="AR33" s="30">
        <v>217</v>
      </c>
      <c r="AS33" s="13">
        <f>AQ33/AQ40</f>
        <v>6.186646361776043E-2</v>
      </c>
      <c r="AT33" s="7"/>
      <c r="AU33" s="7"/>
      <c r="AV33" s="7"/>
      <c r="AW33" s="7"/>
      <c r="AX33" s="109">
        <f t="shared" si="4"/>
        <v>41</v>
      </c>
      <c r="AY33" s="17">
        <f t="shared" si="5"/>
        <v>9492.4484000000011</v>
      </c>
      <c r="AZ33" s="159">
        <f t="shared" si="6"/>
        <v>4313.0123800000001</v>
      </c>
      <c r="BA33" s="12">
        <f>AY33/AY40</f>
        <v>8.6543101366545527E-2</v>
      </c>
    </row>
    <row r="34" spans="1:55" x14ac:dyDescent="0.25">
      <c r="A34" s="18" t="s">
        <v>15</v>
      </c>
      <c r="B34" s="11">
        <v>5</v>
      </c>
      <c r="C34" s="6">
        <v>700.3</v>
      </c>
      <c r="D34" s="26">
        <v>244.50274999999999</v>
      </c>
      <c r="E34" s="12">
        <f>C34/C40</f>
        <v>6.7400413314772145E-2</v>
      </c>
      <c r="F34" s="11">
        <v>3</v>
      </c>
      <c r="G34" s="6">
        <v>374</v>
      </c>
      <c r="H34" s="26">
        <v>173.62100000000001</v>
      </c>
      <c r="I34" s="12">
        <f>G34/G40</f>
        <v>2.969610491039943E-2</v>
      </c>
      <c r="J34" s="11"/>
      <c r="K34" s="6"/>
      <c r="L34" s="26"/>
      <c r="M34" s="12"/>
      <c r="N34" s="11">
        <v>7</v>
      </c>
      <c r="O34" s="6">
        <v>720</v>
      </c>
      <c r="P34" s="26">
        <v>357.70036099999999</v>
      </c>
      <c r="Q34" s="12">
        <f>O34/O40</f>
        <v>2.7632395296494638E-2</v>
      </c>
      <c r="R34" s="11"/>
      <c r="S34" s="6"/>
      <c r="T34" s="26"/>
      <c r="U34" s="12"/>
      <c r="V34" s="19"/>
      <c r="W34" s="6"/>
      <c r="X34" s="26"/>
      <c r="Y34" s="12"/>
      <c r="Z34" s="19">
        <v>1</v>
      </c>
      <c r="AA34" s="6">
        <v>250</v>
      </c>
      <c r="AB34" s="26">
        <v>74.878799999999998</v>
      </c>
      <c r="AC34" s="13">
        <f>AA34/AA40</f>
        <v>3.8936564549036712E-2</v>
      </c>
      <c r="AD34" s="31">
        <v>2</v>
      </c>
      <c r="AE34" s="30">
        <v>43.5</v>
      </c>
      <c r="AF34" s="30">
        <v>7.9127400000000003</v>
      </c>
      <c r="AG34" s="13">
        <f>AE34/AE40</f>
        <v>7.7185053161871308E-3</v>
      </c>
      <c r="AH34" s="31"/>
      <c r="AI34" s="6"/>
      <c r="AJ34" s="26"/>
      <c r="AK34" s="13"/>
      <c r="AL34" s="7"/>
      <c r="AM34" s="135"/>
      <c r="AN34" s="135"/>
      <c r="AO34" s="7"/>
      <c r="AP34" s="133"/>
      <c r="AQ34" s="7"/>
      <c r="AR34" s="7"/>
      <c r="AS34" s="13"/>
      <c r="AT34" s="7"/>
      <c r="AU34" s="7"/>
      <c r="AV34" s="7"/>
      <c r="AW34" s="7"/>
      <c r="AX34" s="109">
        <f t="shared" si="4"/>
        <v>18</v>
      </c>
      <c r="AY34" s="17">
        <f t="shared" si="5"/>
        <v>2087.8000000000002</v>
      </c>
      <c r="AZ34" s="159">
        <f t="shared" si="6"/>
        <v>858.61565099999984</v>
      </c>
      <c r="BA34" s="12">
        <f>AY34/AY40</f>
        <v>1.9034571421328323E-2</v>
      </c>
    </row>
    <row r="35" spans="1:55" x14ac:dyDescent="0.25">
      <c r="A35" s="18" t="s">
        <v>16</v>
      </c>
      <c r="B35" s="11">
        <v>3</v>
      </c>
      <c r="C35" s="6">
        <v>259.5</v>
      </c>
      <c r="D35" s="26">
        <v>100</v>
      </c>
      <c r="E35" s="12">
        <f>C35/C40</f>
        <v>2.4975592253581855E-2</v>
      </c>
      <c r="F35" s="11">
        <v>1</v>
      </c>
      <c r="G35" s="6">
        <v>39.5</v>
      </c>
      <c r="H35" s="26">
        <v>16.090179539999998</v>
      </c>
      <c r="I35" s="12">
        <f>G35/G40</f>
        <v>3.1363533260983355E-3</v>
      </c>
      <c r="J35" s="11">
        <v>6</v>
      </c>
      <c r="K35" s="6">
        <v>965</v>
      </c>
      <c r="L35" s="26">
        <v>337.19</v>
      </c>
      <c r="M35" s="12">
        <f>K35/K40</f>
        <v>8.9070882815853875E-2</v>
      </c>
      <c r="N35" s="11">
        <v>13</v>
      </c>
      <c r="O35" s="6">
        <v>1556.38455</v>
      </c>
      <c r="P35" s="26">
        <v>741.45183799999995</v>
      </c>
      <c r="Q35" s="12">
        <f>O35/O40</f>
        <v>5.973143488744017E-2</v>
      </c>
      <c r="R35" s="11">
        <v>1</v>
      </c>
      <c r="S35" s="6">
        <v>425</v>
      </c>
      <c r="T35" s="26">
        <v>212.5</v>
      </c>
      <c r="U35" s="12">
        <f>S35/S40</f>
        <v>2.2935530410877376E-2</v>
      </c>
      <c r="V35" s="19"/>
      <c r="W35" s="6"/>
      <c r="X35" s="26"/>
      <c r="Y35" s="12"/>
      <c r="Z35" s="19">
        <v>3</v>
      </c>
      <c r="AA35" s="6">
        <v>261.7</v>
      </c>
      <c r="AB35" s="26">
        <v>113.6</v>
      </c>
      <c r="AC35" s="13">
        <f>AA35/AA40</f>
        <v>4.0758795769931626E-2</v>
      </c>
      <c r="AD35" s="31">
        <v>5</v>
      </c>
      <c r="AE35" s="30">
        <v>415.161</v>
      </c>
      <c r="AF35" s="30">
        <v>196.23690999999999</v>
      </c>
      <c r="AG35" s="13">
        <f>AE35/AE40</f>
        <v>7.3664882426978523E-2</v>
      </c>
      <c r="AH35" s="31"/>
      <c r="AI35" s="6"/>
      <c r="AJ35" s="26"/>
      <c r="AK35" s="13"/>
      <c r="AL35" s="104">
        <v>1</v>
      </c>
      <c r="AM35" s="135">
        <v>15.5</v>
      </c>
      <c r="AN35" s="135">
        <v>7</v>
      </c>
      <c r="AO35" s="7">
        <f>AM35/AM40</f>
        <v>0.38271604938271603</v>
      </c>
      <c r="AP35" s="133"/>
      <c r="AQ35" s="7"/>
      <c r="AR35" s="7"/>
      <c r="AS35" s="13"/>
      <c r="AT35" s="7"/>
      <c r="AU35" s="7"/>
      <c r="AV35" s="7"/>
      <c r="AW35" s="7"/>
      <c r="AX35" s="109">
        <f t="shared" si="4"/>
        <v>32</v>
      </c>
      <c r="AY35" s="17">
        <f t="shared" si="5"/>
        <v>3922.2455499999996</v>
      </c>
      <c r="AZ35" s="159">
        <f t="shared" si="6"/>
        <v>1717.06892754</v>
      </c>
      <c r="BA35" s="12">
        <f>AY35/AY40</f>
        <v>3.5759298330042232E-2</v>
      </c>
    </row>
    <row r="36" spans="1:55" x14ac:dyDescent="0.25">
      <c r="A36" s="25" t="s">
        <v>17</v>
      </c>
      <c r="B36" s="11">
        <v>1</v>
      </c>
      <c r="C36" s="6">
        <v>15.7</v>
      </c>
      <c r="D36" s="6">
        <v>7.43</v>
      </c>
      <c r="E36" s="12">
        <f>C36/C40</f>
        <v>1.5110473926059156E-3</v>
      </c>
      <c r="F36" s="11">
        <v>4</v>
      </c>
      <c r="G36" s="6">
        <v>94.355999999999995</v>
      </c>
      <c r="H36" s="6">
        <v>44.277999999999999</v>
      </c>
      <c r="I36" s="12">
        <f>G36/G40</f>
        <v>7.4919937832236593E-3</v>
      </c>
      <c r="J36" s="11">
        <v>2</v>
      </c>
      <c r="K36" s="6">
        <v>381</v>
      </c>
      <c r="L36" s="6">
        <v>190.3</v>
      </c>
      <c r="M36" s="12">
        <f>K36/K40</f>
        <v>3.5166845961492568E-2</v>
      </c>
      <c r="N36" s="11">
        <v>6</v>
      </c>
      <c r="O36" s="6">
        <v>3462</v>
      </c>
      <c r="P36" s="6">
        <v>1091.9083000000001</v>
      </c>
      <c r="Q36" s="12">
        <f>O36/O40</f>
        <v>0.1328657673839784</v>
      </c>
      <c r="R36" s="11">
        <v>5</v>
      </c>
      <c r="S36" s="6">
        <v>1765</v>
      </c>
      <c r="T36" s="6">
        <v>817.67885699999999</v>
      </c>
      <c r="U36" s="12">
        <f>S36/S40</f>
        <v>9.5249908647526041E-2</v>
      </c>
      <c r="V36" s="19"/>
      <c r="W36" s="6"/>
      <c r="X36" s="6"/>
      <c r="Y36" s="7"/>
      <c r="Z36" s="5">
        <v>5</v>
      </c>
      <c r="AA36" s="6">
        <v>933.1</v>
      </c>
      <c r="AB36" s="6">
        <v>398.98047599</v>
      </c>
      <c r="AC36" s="7">
        <f>AA36/AA40</f>
        <v>0.14532683352282463</v>
      </c>
      <c r="AD36" s="30">
        <v>2</v>
      </c>
      <c r="AE36" s="30">
        <v>196.59323300999998</v>
      </c>
      <c r="AF36" s="32">
        <v>57.792000000000002</v>
      </c>
      <c r="AG36" s="13">
        <v>0.03</v>
      </c>
      <c r="AH36" s="31"/>
      <c r="AI36" s="6"/>
      <c r="AJ36" s="6"/>
      <c r="AK36" s="13"/>
      <c r="AL36" s="7"/>
      <c r="AM36" s="135"/>
      <c r="AN36" s="135"/>
      <c r="AO36" s="7"/>
      <c r="AP36" s="133">
        <v>2</v>
      </c>
      <c r="AQ36" s="30">
        <v>675.5</v>
      </c>
      <c r="AR36" s="30">
        <v>321.00540000000001</v>
      </c>
      <c r="AS36" s="13">
        <f>AQ36/AQ40</f>
        <v>8.0366915718840706E-2</v>
      </c>
      <c r="AT36" s="7"/>
      <c r="AU36" s="7"/>
      <c r="AV36" s="7"/>
      <c r="AW36" s="7"/>
      <c r="AX36" s="109">
        <f t="shared" si="4"/>
        <v>27</v>
      </c>
      <c r="AY36" s="17">
        <f t="shared" si="5"/>
        <v>7523.2492330100013</v>
      </c>
      <c r="AZ36" s="159">
        <f t="shared" si="6"/>
        <v>2929.37303299</v>
      </c>
      <c r="BA36" s="12">
        <f>AY36/AY40</f>
        <v>6.8589819353473691E-2</v>
      </c>
    </row>
    <row r="37" spans="1:55" x14ac:dyDescent="0.25">
      <c r="A37" s="25" t="s">
        <v>18</v>
      </c>
      <c r="B37" s="11">
        <v>3</v>
      </c>
      <c r="C37" s="6">
        <v>922</v>
      </c>
      <c r="D37" s="6">
        <v>308.97308299999997</v>
      </c>
      <c r="E37" s="12">
        <f>C37/C40</f>
        <v>8.8737942419277349E-2</v>
      </c>
      <c r="F37" s="11">
        <v>7</v>
      </c>
      <c r="G37" s="6">
        <v>543.60799999999995</v>
      </c>
      <c r="H37" s="6">
        <v>209.5823</v>
      </c>
      <c r="I37" s="12">
        <f>G37/G40</f>
        <v>4.316320908591554E-2</v>
      </c>
      <c r="J37" s="11">
        <v>5</v>
      </c>
      <c r="K37" s="6">
        <v>311.10000000000002</v>
      </c>
      <c r="L37" s="6">
        <v>159.44999999999999</v>
      </c>
      <c r="M37" s="12">
        <f>K37/K40</f>
        <v>2.8714975796903776E-2</v>
      </c>
      <c r="N37" s="11">
        <v>8</v>
      </c>
      <c r="O37" s="6">
        <v>1604.6186600000001</v>
      </c>
      <c r="P37" s="6">
        <v>790.47383000000002</v>
      </c>
      <c r="Q37" s="12">
        <f>O37/O40</f>
        <v>6.1582579323960461E-2</v>
      </c>
      <c r="R37" s="11">
        <v>2</v>
      </c>
      <c r="S37" s="6">
        <v>3072</v>
      </c>
      <c r="T37" s="6">
        <v>1528.4606779999999</v>
      </c>
      <c r="U37" s="12">
        <f>S37/S40</f>
        <v>0.16578341040521247</v>
      </c>
      <c r="V37" s="19"/>
      <c r="W37" s="6"/>
      <c r="X37" s="6"/>
      <c r="Y37" s="7"/>
      <c r="Z37" s="5"/>
      <c r="AA37" s="6"/>
      <c r="AB37" s="6"/>
      <c r="AC37" s="7"/>
      <c r="AD37" s="30">
        <v>3</v>
      </c>
      <c r="AE37" s="30">
        <v>113</v>
      </c>
      <c r="AF37" s="30">
        <v>44.899704200000002</v>
      </c>
      <c r="AG37" s="13">
        <f>AF37/AE37</f>
        <v>0.39734251504424778</v>
      </c>
      <c r="AH37" s="31">
        <v>2</v>
      </c>
      <c r="AI37" s="6">
        <v>56</v>
      </c>
      <c r="AJ37" s="6">
        <v>13.715299</v>
      </c>
      <c r="AK37" s="13">
        <f>AI37/AI40</f>
        <v>1.2581462159118199E-2</v>
      </c>
      <c r="AL37" s="7"/>
      <c r="AM37" s="135"/>
      <c r="AN37" s="135"/>
      <c r="AO37" s="7"/>
      <c r="AP37" s="133"/>
      <c r="AQ37" s="7"/>
      <c r="AR37" s="7"/>
      <c r="AS37" s="13"/>
      <c r="AT37" s="7"/>
      <c r="AU37" s="7"/>
      <c r="AV37" s="7"/>
      <c r="AW37" s="7"/>
      <c r="AX37" s="109">
        <f t="shared" si="4"/>
        <v>30</v>
      </c>
      <c r="AY37" s="17">
        <f t="shared" si="5"/>
        <v>6622.3266600000006</v>
      </c>
      <c r="AZ37" s="159">
        <f t="shared" si="6"/>
        <v>3055.5548942</v>
      </c>
      <c r="BA37" s="12">
        <f>AY37/AY40</f>
        <v>6.0376065612193046E-2</v>
      </c>
    </row>
    <row r="38" spans="1:55" x14ac:dyDescent="0.25">
      <c r="A38" s="25" t="s">
        <v>45</v>
      </c>
      <c r="B38" s="11">
        <v>3</v>
      </c>
      <c r="C38" s="6">
        <v>1726</v>
      </c>
      <c r="D38" s="6">
        <v>632.68899999999996</v>
      </c>
      <c r="E38" s="12">
        <f>C38/C40</f>
        <v>0.16611896812979685</v>
      </c>
      <c r="F38" s="11">
        <v>3</v>
      </c>
      <c r="G38" s="6">
        <v>2600</v>
      </c>
      <c r="H38" s="6">
        <v>1225.7757999999999</v>
      </c>
      <c r="I38" s="12">
        <f>G38/G40</f>
        <v>0.2064435100722955</v>
      </c>
      <c r="J38" s="11">
        <v>4</v>
      </c>
      <c r="K38" s="149">
        <v>380</v>
      </c>
      <c r="L38" s="149">
        <v>183.70077699999999</v>
      </c>
      <c r="M38" s="12">
        <f>K38/K40</f>
        <v>3.5074544528522766E-2</v>
      </c>
      <c r="N38" s="11">
        <v>1</v>
      </c>
      <c r="O38" s="6">
        <v>40</v>
      </c>
      <c r="P38" s="6">
        <v>20</v>
      </c>
      <c r="Q38" s="12">
        <f>O38/O40</f>
        <v>1.5351330720274798E-3</v>
      </c>
      <c r="R38" s="11"/>
      <c r="S38" s="6"/>
      <c r="T38" s="6"/>
      <c r="U38" s="12"/>
      <c r="V38" s="19"/>
      <c r="W38" s="6"/>
      <c r="X38" s="6"/>
      <c r="Y38" s="7"/>
      <c r="Z38" s="5"/>
      <c r="AA38" s="6"/>
      <c r="AB38" s="6"/>
      <c r="AC38" s="7"/>
      <c r="AD38" s="30">
        <v>2</v>
      </c>
      <c r="AE38" s="30">
        <v>2060</v>
      </c>
      <c r="AF38" s="30">
        <v>1006.215</v>
      </c>
      <c r="AG38" s="13">
        <f>AE38/AE40</f>
        <v>0.36552002187001126</v>
      </c>
      <c r="AH38" s="31">
        <v>2</v>
      </c>
      <c r="AI38" s="6">
        <v>340</v>
      </c>
      <c r="AJ38" s="6">
        <v>41</v>
      </c>
      <c r="AK38" s="13">
        <f>AI38/AI40</f>
        <v>7.6387448823217644E-2</v>
      </c>
      <c r="AL38" s="7"/>
      <c r="AM38" s="135"/>
      <c r="AN38" s="135"/>
      <c r="AO38" s="7"/>
      <c r="AP38" s="133"/>
      <c r="AQ38" s="30"/>
      <c r="AR38" s="30"/>
      <c r="AS38" s="13"/>
      <c r="AT38" s="7"/>
      <c r="AU38" s="7"/>
      <c r="AV38" s="7"/>
      <c r="AW38" s="7"/>
      <c r="AX38" s="109">
        <f t="shared" si="4"/>
        <v>15</v>
      </c>
      <c r="AY38" s="17">
        <f t="shared" si="5"/>
        <v>7146</v>
      </c>
      <c r="AZ38" s="159">
        <f t="shared" si="6"/>
        <v>3109.3805769999999</v>
      </c>
      <c r="BA38" s="12">
        <f>AY38/AY40</f>
        <v>6.5150420239875551E-2</v>
      </c>
    </row>
    <row r="39" spans="1:55" ht="15.75" thickBot="1" x14ac:dyDescent="0.3">
      <c r="A39" s="25" t="s">
        <v>46</v>
      </c>
      <c r="B39" s="101">
        <v>3</v>
      </c>
      <c r="C39" s="8">
        <v>1860</v>
      </c>
      <c r="D39" s="8">
        <v>702.51244999999994</v>
      </c>
      <c r="E39" s="14">
        <f>C39/C40</f>
        <v>0.17901580574821677</v>
      </c>
      <c r="F39" s="20">
        <v>2</v>
      </c>
      <c r="G39" s="21">
        <v>95</v>
      </c>
      <c r="H39" s="21">
        <v>35</v>
      </c>
      <c r="I39" s="22">
        <f>G39/G40</f>
        <v>7.543128252641567E-3</v>
      </c>
      <c r="J39" s="11">
        <v>2</v>
      </c>
      <c r="K39" s="6">
        <v>360</v>
      </c>
      <c r="L39" s="6">
        <v>178.49879899999999</v>
      </c>
      <c r="M39" s="12">
        <f>K39/K40</f>
        <v>3.3228515869126833E-2</v>
      </c>
      <c r="N39" s="11">
        <v>1</v>
      </c>
      <c r="O39" s="6">
        <v>200</v>
      </c>
      <c r="P39" s="6">
        <v>93</v>
      </c>
      <c r="Q39" s="12">
        <f>O39/O40</f>
        <v>7.6756653601373999E-3</v>
      </c>
      <c r="R39" s="20">
        <v>3</v>
      </c>
      <c r="S39" s="21">
        <v>677.40149899999994</v>
      </c>
      <c r="T39" s="21">
        <v>200.025071</v>
      </c>
      <c r="U39" s="22">
        <f>S39/S40</f>
        <v>3.6556618072208044E-2</v>
      </c>
      <c r="V39" s="19">
        <v>2</v>
      </c>
      <c r="W39" s="6">
        <v>1292.5</v>
      </c>
      <c r="X39" s="6">
        <v>619</v>
      </c>
      <c r="Y39" s="7">
        <f>W39/W40</f>
        <v>0.20573020294468763</v>
      </c>
      <c r="Z39" s="76">
        <v>1</v>
      </c>
      <c r="AA39" s="8">
        <v>163</v>
      </c>
      <c r="AB39" s="8">
        <v>42.351685000000003</v>
      </c>
      <c r="AC39" s="9">
        <f>AA39/AA40</f>
        <v>2.5386640085971936E-2</v>
      </c>
      <c r="AD39" s="33">
        <v>2</v>
      </c>
      <c r="AE39" s="33">
        <v>163</v>
      </c>
      <c r="AF39" s="33">
        <v>46.56</v>
      </c>
      <c r="AG39" s="15">
        <f>AE39/AE40</f>
        <v>2.8922215322724192E-2</v>
      </c>
      <c r="AH39" s="31"/>
      <c r="AI39" s="8"/>
      <c r="AJ39" s="8"/>
      <c r="AK39" s="15"/>
      <c r="AL39" s="7"/>
      <c r="AM39" s="135"/>
      <c r="AN39" s="135"/>
      <c r="AO39" s="7"/>
      <c r="AP39" s="133">
        <v>2</v>
      </c>
      <c r="AQ39" s="30">
        <v>160</v>
      </c>
      <c r="AR39" s="30">
        <v>75.583399999999997</v>
      </c>
      <c r="AS39" s="15">
        <f>AQ39/AQ40</f>
        <v>1.90358349593109E-2</v>
      </c>
      <c r="AT39" s="9"/>
      <c r="AU39" s="9"/>
      <c r="AV39" s="9"/>
      <c r="AW39" s="9"/>
      <c r="AX39" s="109">
        <f t="shared" si="4"/>
        <v>18</v>
      </c>
      <c r="AY39" s="17">
        <f t="shared" si="5"/>
        <v>4970.9014989999996</v>
      </c>
      <c r="AZ39" s="159">
        <f t="shared" si="6"/>
        <v>1992.5314049999999</v>
      </c>
      <c r="BA39" s="14">
        <f>AY39/AY40</f>
        <v>4.5319944252851567E-2</v>
      </c>
    </row>
    <row r="40" spans="1:55" s="44" customFormat="1" ht="28.5" customHeight="1" thickBot="1" x14ac:dyDescent="0.3">
      <c r="A40" s="90" t="s">
        <v>3</v>
      </c>
      <c r="B40" s="34">
        <f>SUM(B23:B39)</f>
        <v>60</v>
      </c>
      <c r="C40" s="35">
        <f>SUM(C23:C39)</f>
        <v>10390.144</v>
      </c>
      <c r="D40" s="35">
        <f>SUM(D23:D39)</f>
        <v>3736.8450169999996</v>
      </c>
      <c r="E40" s="40">
        <f t="shared" ref="E40:I40" si="7">SUM(E23:E38)</f>
        <v>0.80943478742931751</v>
      </c>
      <c r="F40" s="80">
        <f>SUM(F23:F39)</f>
        <v>62</v>
      </c>
      <c r="G40" s="81">
        <f>SUM(G23:G39)</f>
        <v>12594.244299999998</v>
      </c>
      <c r="H40" s="81">
        <f>SUM(H23:H39)</f>
        <v>5869.0483715399987</v>
      </c>
      <c r="I40" s="88">
        <f t="shared" si="7"/>
        <v>0.99245687174735853</v>
      </c>
      <c r="J40" s="83">
        <f>SUM(J23:J39)</f>
        <v>62</v>
      </c>
      <c r="K40" s="89">
        <f>SUM(K23:K39)</f>
        <v>10834.067986</v>
      </c>
      <c r="L40" s="89">
        <f>SUM(L23:L39)</f>
        <v>4954.1860829999996</v>
      </c>
      <c r="M40" s="82">
        <f t="shared" ref="M40:U40" si="8">SUM(M23:M38)</f>
        <v>0.9667714841308731</v>
      </c>
      <c r="N40" s="83">
        <f>SUM(N23:N39)</f>
        <v>95</v>
      </c>
      <c r="O40" s="81">
        <f>SUM(O23:O39)</f>
        <v>26056.373045999997</v>
      </c>
      <c r="P40" s="81">
        <f>SUM(P23:P39)</f>
        <v>11626.824396999998</v>
      </c>
      <c r="Q40" s="82">
        <f t="shared" si="8"/>
        <v>0.9923243346398628</v>
      </c>
      <c r="R40" s="80">
        <f>SUM(R23:R39)</f>
        <v>33</v>
      </c>
      <c r="S40" s="81">
        <f>SUM(S23:S39)</f>
        <v>18530.201498999999</v>
      </c>
      <c r="T40" s="81">
        <f>SUM(T23:T39)</f>
        <v>7738.1927529999994</v>
      </c>
      <c r="U40" s="79">
        <f t="shared" si="8"/>
        <v>0.963443381927792</v>
      </c>
      <c r="V40" s="83">
        <f t="shared" ref="V40:AB40" si="9">SUM(V23:V39)</f>
        <v>10</v>
      </c>
      <c r="W40" s="85">
        <f t="shared" si="9"/>
        <v>6282.5</v>
      </c>
      <c r="X40" s="86">
        <f>SUM(X23:X39)</f>
        <v>2997.6592270000001</v>
      </c>
      <c r="Y40" s="87">
        <f t="shared" si="9"/>
        <v>0.9085992888882799</v>
      </c>
      <c r="Z40" s="34">
        <f t="shared" si="9"/>
        <v>21</v>
      </c>
      <c r="AA40" s="35">
        <f t="shared" si="9"/>
        <v>6420.7</v>
      </c>
      <c r="AB40" s="35">
        <f t="shared" si="9"/>
        <v>2020.32155399</v>
      </c>
      <c r="AC40" s="48">
        <f>SUM(AC23:AC38)</f>
        <v>0.97461335991402798</v>
      </c>
      <c r="AD40" s="36">
        <f>SUM(AD23:AD39)</f>
        <v>35</v>
      </c>
      <c r="AE40" s="35">
        <f>SUM(AE23:AE39)</f>
        <v>5635.8061850100003</v>
      </c>
      <c r="AF40" s="84">
        <f>SUM(AF23:AF39)</f>
        <v>2522.4465301999999</v>
      </c>
      <c r="AG40" s="46">
        <f t="shared" ref="AG40:AR40" si="10">SUM(AG23:AG39)</f>
        <v>1.3724092503352077</v>
      </c>
      <c r="AH40" s="34">
        <f t="shared" si="10"/>
        <v>14</v>
      </c>
      <c r="AI40" s="35">
        <f t="shared" si="10"/>
        <v>4450.9930000000004</v>
      </c>
      <c r="AJ40" s="35">
        <f t="shared" si="10"/>
        <v>1985.7492520000001</v>
      </c>
      <c r="AK40" s="40">
        <f>SUM(AK23:AK39)</f>
        <v>1</v>
      </c>
      <c r="AL40" s="136">
        <f>SUM(AL23:AL39)</f>
        <v>2</v>
      </c>
      <c r="AM40" s="136">
        <f t="shared" ref="AM40" si="11">SUM(AM23:AM39)</f>
        <v>40.5</v>
      </c>
      <c r="AN40" s="136">
        <f>SUM(AN23:AN39)</f>
        <v>17.00432</v>
      </c>
      <c r="AO40" s="137">
        <f>SUM(AO23:AO39)</f>
        <v>1</v>
      </c>
      <c r="AP40" s="41">
        <f>SUM(AP23:AP39)</f>
        <v>16</v>
      </c>
      <c r="AQ40" s="37">
        <f t="shared" si="10"/>
        <v>8405.2000000000007</v>
      </c>
      <c r="AR40" s="200">
        <f t="shared" si="10"/>
        <v>3931.0587999999998</v>
      </c>
      <c r="AS40" s="46">
        <f>SUM(AS23:AS39)</f>
        <v>0.99999999999999978</v>
      </c>
      <c r="AT40" s="202">
        <f>SUM(AT23:AT39)</f>
        <v>1</v>
      </c>
      <c r="AU40" s="203">
        <f>SUM(AU23:AU39)</f>
        <v>43.904000000000003</v>
      </c>
      <c r="AV40" s="203">
        <f>SUM(AV23:AV39)</f>
        <v>21.952000000000002</v>
      </c>
      <c r="AW40" s="38">
        <f>SUM(AW23:AW39)</f>
        <v>1</v>
      </c>
      <c r="AX40" s="198">
        <f>B40+F40+J40+N40+R40+Z40+AH40+AD40+V40+AP40+AL40+AT40</f>
        <v>411</v>
      </c>
      <c r="AY40" s="42">
        <f>C40+G40+K40+O40+S40+AA40+AI40+AE40+W40+AQ40+AM40+AU40</f>
        <v>109684.63401600999</v>
      </c>
      <c r="AZ40" s="42">
        <f>D40+H40+L40+P40+T40+AB40+AJ40+AF40+X40+AR40+AN40+AV40</f>
        <v>47421.288304729998</v>
      </c>
      <c r="BA40" s="38">
        <f>SUM(BA23:BA38)</f>
        <v>0.95431081533017181</v>
      </c>
    </row>
    <row r="41" spans="1:55" x14ac:dyDescent="0.25">
      <c r="A41" s="3"/>
      <c r="B41" s="3"/>
      <c r="C41" s="99"/>
      <c r="D41" s="99"/>
      <c r="E41" s="3"/>
      <c r="F41" s="3"/>
      <c r="G41" s="99"/>
      <c r="H41" s="99"/>
      <c r="I41" s="3"/>
      <c r="J41" s="3"/>
      <c r="K41" s="103"/>
      <c r="L41" s="103"/>
      <c r="M41" s="3"/>
      <c r="N41" s="4"/>
      <c r="O41" s="145"/>
      <c r="P41" s="145"/>
      <c r="Q41" s="4"/>
      <c r="R41" s="4"/>
      <c r="S41" s="4"/>
      <c r="T41" s="4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Y41" s="97"/>
      <c r="AZ41" s="97"/>
    </row>
    <row r="42" spans="1:55" ht="15.75" customHeight="1" thickBot="1" x14ac:dyDescent="0.3">
      <c r="A42" s="278" t="s">
        <v>49</v>
      </c>
      <c r="B42" s="278"/>
      <c r="C42" s="278"/>
      <c r="D42" s="278"/>
      <c r="E42" s="278"/>
      <c r="F42" s="278"/>
      <c r="G42" s="278"/>
      <c r="H42" s="278"/>
      <c r="I42" s="278"/>
      <c r="J42" s="278"/>
      <c r="K42" s="278"/>
      <c r="L42" s="278"/>
      <c r="M42" s="278"/>
      <c r="N42" s="4"/>
      <c r="O42" s="4"/>
      <c r="P42" s="4"/>
      <c r="Q42" s="4"/>
      <c r="R42" s="4"/>
      <c r="S42" s="4"/>
      <c r="T42" s="4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</row>
    <row r="43" spans="1:55" s="44" customFormat="1" ht="23.45" customHeight="1" x14ac:dyDescent="0.25">
      <c r="A43" s="287" t="s">
        <v>64</v>
      </c>
      <c r="B43" s="279" t="s">
        <v>65</v>
      </c>
      <c r="C43" s="280"/>
      <c r="D43" s="281"/>
      <c r="E43" s="282"/>
      <c r="F43" s="283" t="s">
        <v>22</v>
      </c>
      <c r="G43" s="280"/>
      <c r="H43" s="281"/>
      <c r="I43" s="282"/>
      <c r="J43" s="284" t="s">
        <v>19</v>
      </c>
      <c r="K43" s="285"/>
      <c r="L43" s="285"/>
      <c r="M43" s="286"/>
      <c r="N43" s="284" t="s">
        <v>29</v>
      </c>
      <c r="O43" s="285"/>
      <c r="P43" s="285"/>
      <c r="Q43" s="286"/>
      <c r="R43" s="284" t="s">
        <v>26</v>
      </c>
      <c r="S43" s="285"/>
      <c r="T43" s="285"/>
      <c r="U43" s="286"/>
      <c r="V43" s="283" t="s">
        <v>37</v>
      </c>
      <c r="W43" s="280"/>
      <c r="X43" s="280"/>
      <c r="Y43" s="281"/>
      <c r="Z43" s="284" t="s">
        <v>25</v>
      </c>
      <c r="AA43" s="285"/>
      <c r="AB43" s="285"/>
      <c r="AC43" s="286"/>
      <c r="AD43" s="284" t="s">
        <v>36</v>
      </c>
      <c r="AE43" s="285"/>
      <c r="AF43" s="285"/>
      <c r="AG43" s="286"/>
      <c r="AH43" s="284" t="s">
        <v>27</v>
      </c>
      <c r="AI43" s="285"/>
      <c r="AJ43" s="285"/>
      <c r="AK43" s="285"/>
      <c r="AL43" s="279" t="s">
        <v>58</v>
      </c>
      <c r="AM43" s="280"/>
      <c r="AN43" s="280"/>
      <c r="AO43" s="282"/>
      <c r="AP43" s="283" t="s">
        <v>47</v>
      </c>
      <c r="AQ43" s="280"/>
      <c r="AR43" s="280"/>
      <c r="AS43" s="281"/>
      <c r="AT43" s="259" t="s">
        <v>60</v>
      </c>
      <c r="AU43" s="260"/>
      <c r="AV43" s="260"/>
      <c r="AW43" s="261"/>
      <c r="AX43" s="284" t="s">
        <v>20</v>
      </c>
      <c r="AY43" s="285"/>
      <c r="AZ43" s="285"/>
      <c r="BA43" s="286"/>
    </row>
    <row r="44" spans="1:55" ht="58.5" thickBot="1" x14ac:dyDescent="0.3">
      <c r="A44" s="288"/>
      <c r="B44" s="188" t="s">
        <v>2</v>
      </c>
      <c r="C44" s="189" t="s">
        <v>28</v>
      </c>
      <c r="D44" s="189" t="s">
        <v>34</v>
      </c>
      <c r="E44" s="190" t="s">
        <v>5</v>
      </c>
      <c r="F44" s="186" t="s">
        <v>2</v>
      </c>
      <c r="G44" s="183" t="s">
        <v>28</v>
      </c>
      <c r="H44" s="184" t="s">
        <v>34</v>
      </c>
      <c r="I44" s="185" t="s">
        <v>5</v>
      </c>
      <c r="J44" s="182" t="s">
        <v>2</v>
      </c>
      <c r="K44" s="183" t="s">
        <v>28</v>
      </c>
      <c r="L44" s="184" t="s">
        <v>34</v>
      </c>
      <c r="M44" s="185" t="s">
        <v>5</v>
      </c>
      <c r="N44" s="182" t="s">
        <v>2</v>
      </c>
      <c r="O44" s="183" t="s">
        <v>28</v>
      </c>
      <c r="P44" s="184" t="s">
        <v>34</v>
      </c>
      <c r="Q44" s="185" t="s">
        <v>5</v>
      </c>
      <c r="R44" s="182" t="s">
        <v>2</v>
      </c>
      <c r="S44" s="183" t="s">
        <v>28</v>
      </c>
      <c r="T44" s="184" t="s">
        <v>34</v>
      </c>
      <c r="U44" s="185" t="s">
        <v>5</v>
      </c>
      <c r="V44" s="186" t="s">
        <v>2</v>
      </c>
      <c r="W44" s="183" t="s">
        <v>28</v>
      </c>
      <c r="X44" s="183" t="s">
        <v>34</v>
      </c>
      <c r="Y44" s="184" t="s">
        <v>5</v>
      </c>
      <c r="Z44" s="182" t="s">
        <v>2</v>
      </c>
      <c r="AA44" s="183" t="s">
        <v>28</v>
      </c>
      <c r="AB44" s="184" t="s">
        <v>34</v>
      </c>
      <c r="AC44" s="185" t="s">
        <v>5</v>
      </c>
      <c r="AD44" s="182" t="s">
        <v>2</v>
      </c>
      <c r="AE44" s="183" t="s">
        <v>28</v>
      </c>
      <c r="AF44" s="184" t="s">
        <v>34</v>
      </c>
      <c r="AG44" s="185" t="s">
        <v>5</v>
      </c>
      <c r="AH44" s="182" t="s">
        <v>2</v>
      </c>
      <c r="AI44" s="183" t="s">
        <v>28</v>
      </c>
      <c r="AJ44" s="184" t="s">
        <v>34</v>
      </c>
      <c r="AK44" s="184" t="s">
        <v>5</v>
      </c>
      <c r="AL44" s="182" t="s">
        <v>2</v>
      </c>
      <c r="AM44" s="183" t="s">
        <v>28</v>
      </c>
      <c r="AN44" s="183" t="s">
        <v>34</v>
      </c>
      <c r="AO44" s="185" t="s">
        <v>5</v>
      </c>
      <c r="AP44" s="186" t="s">
        <v>2</v>
      </c>
      <c r="AQ44" s="183" t="s">
        <v>28</v>
      </c>
      <c r="AR44" s="183" t="s">
        <v>34</v>
      </c>
      <c r="AS44" s="184" t="s">
        <v>5</v>
      </c>
      <c r="AT44" s="204" t="s">
        <v>2</v>
      </c>
      <c r="AU44" s="204" t="s">
        <v>28</v>
      </c>
      <c r="AV44" s="205" t="s">
        <v>34</v>
      </c>
      <c r="AW44" s="206" t="s">
        <v>5</v>
      </c>
      <c r="AX44" s="182" t="s">
        <v>2</v>
      </c>
      <c r="AY44" s="183" t="s">
        <v>28</v>
      </c>
      <c r="AZ44" s="184" t="s">
        <v>34</v>
      </c>
      <c r="BA44" s="185" t="s">
        <v>5</v>
      </c>
    </row>
    <row r="45" spans="1:55" s="23" customFormat="1" x14ac:dyDescent="0.25">
      <c r="A45" s="10" t="s">
        <v>23</v>
      </c>
      <c r="B45" s="178">
        <v>45</v>
      </c>
      <c r="C45" s="17">
        <v>8019.0439999999999</v>
      </c>
      <c r="D45" s="187">
        <v>3002.1837559999999</v>
      </c>
      <c r="E45" s="179">
        <f>C45/C54</f>
        <v>0.77179334569376512</v>
      </c>
      <c r="F45" s="178">
        <v>41</v>
      </c>
      <c r="G45" s="17">
        <v>7826.1363000000001</v>
      </c>
      <c r="H45" s="17">
        <v>3696.31027154</v>
      </c>
      <c r="I45" s="179">
        <f>G45/G54</f>
        <v>0.62140578772161814</v>
      </c>
      <c r="J45" s="178">
        <v>36</v>
      </c>
      <c r="K45" s="17">
        <v>6563.2341999999999</v>
      </c>
      <c r="L45" s="17">
        <v>2933.7225319999998</v>
      </c>
      <c r="M45" s="179">
        <f>K45/K54</f>
        <v>0.60579592157637763</v>
      </c>
      <c r="N45" s="178">
        <v>65</v>
      </c>
      <c r="O45" s="17">
        <v>19026.138496</v>
      </c>
      <c r="P45" s="17">
        <v>8620.3281609999995</v>
      </c>
      <c r="Q45" s="179">
        <f>O45/O54</f>
        <v>0.73019136095461934</v>
      </c>
      <c r="R45" s="178">
        <v>23</v>
      </c>
      <c r="S45" s="17">
        <v>9348.7999999999993</v>
      </c>
      <c r="T45" s="17">
        <v>4444.3539940000001</v>
      </c>
      <c r="U45" s="179">
        <f>S45/S54</f>
        <v>0.50451690989461273</v>
      </c>
      <c r="V45" s="178">
        <v>5</v>
      </c>
      <c r="W45" s="178">
        <v>490</v>
      </c>
      <c r="X45" s="178">
        <v>193.65922699999999</v>
      </c>
      <c r="Y45" s="179">
        <f>W45/W54</f>
        <v>7.7994428969359333E-2</v>
      </c>
      <c r="Z45" s="178">
        <v>16</v>
      </c>
      <c r="AA45" s="17">
        <v>4670.7</v>
      </c>
      <c r="AB45" s="17">
        <v>1590.35089799</v>
      </c>
      <c r="AC45" s="179">
        <f>AA45/AA54</f>
        <v>0.72744404815674302</v>
      </c>
      <c r="AD45" s="178">
        <v>23</v>
      </c>
      <c r="AE45" s="17">
        <v>3687.6451850100002</v>
      </c>
      <c r="AF45" s="17">
        <v>1663.903116</v>
      </c>
      <c r="AG45" s="179">
        <f>AE45/AE54</f>
        <v>0.65432434401635775</v>
      </c>
      <c r="AH45" s="178">
        <v>9</v>
      </c>
      <c r="AI45" s="17">
        <v>3885.9929999999999</v>
      </c>
      <c r="AJ45" s="17">
        <v>1859.849252</v>
      </c>
      <c r="AK45" s="108">
        <f>AI45/AI54</f>
        <v>0.87306203357318235</v>
      </c>
      <c r="AL45" s="180">
        <v>1</v>
      </c>
      <c r="AM45" s="181">
        <v>25</v>
      </c>
      <c r="AN45" s="181">
        <v>10.00432</v>
      </c>
      <c r="AO45" s="91">
        <f>AM45/AM54</f>
        <v>0.61728395061728392</v>
      </c>
      <c r="AP45" s="166">
        <v>12</v>
      </c>
      <c r="AQ45" s="178">
        <v>6275.2</v>
      </c>
      <c r="AR45" s="207">
        <v>3070.4753999999998</v>
      </c>
      <c r="AS45" s="108">
        <f>AQ45/AQ54</f>
        <v>0.74658544710417352</v>
      </c>
      <c r="AT45" s="7"/>
      <c r="AU45" s="7"/>
      <c r="AV45" s="7"/>
      <c r="AW45" s="7"/>
      <c r="AX45" s="109">
        <f t="shared" ref="AX45:AZ48" si="12">B45+F45+J45+N45+R45+Z45+AH45+AD45+V45+AP45+AL45</f>
        <v>276</v>
      </c>
      <c r="AY45" s="17">
        <f t="shared" si="12"/>
        <v>69817.891181009996</v>
      </c>
      <c r="AZ45" s="17">
        <f t="shared" si="12"/>
        <v>31085.140927529999</v>
      </c>
      <c r="BA45" s="91">
        <f>AZ45/AZ54</f>
        <v>0.6555032698533082</v>
      </c>
      <c r="BB45" s="123"/>
      <c r="BC45" s="123"/>
    </row>
    <row r="46" spans="1:55" ht="18" customHeight="1" x14ac:dyDescent="0.25">
      <c r="A46" s="10" t="s">
        <v>35</v>
      </c>
      <c r="B46" s="5">
        <v>4</v>
      </c>
      <c r="C46" s="6">
        <v>780</v>
      </c>
      <c r="D46" s="6">
        <v>223.758814</v>
      </c>
      <c r="E46" s="7">
        <f>C46/C54</f>
        <v>7.5071144346026381E-2</v>
      </c>
      <c r="F46" s="5">
        <v>5</v>
      </c>
      <c r="G46" s="6">
        <v>2660</v>
      </c>
      <c r="H46" s="6">
        <v>1245.3758</v>
      </c>
      <c r="I46" s="7">
        <f>G46/G54</f>
        <v>0.21120759107396384</v>
      </c>
      <c r="J46" s="5">
        <v>14</v>
      </c>
      <c r="K46" s="6">
        <v>3089.0111860000002</v>
      </c>
      <c r="L46" s="6">
        <v>1485.5754509999999</v>
      </c>
      <c r="M46" s="7">
        <f>K46/K54</f>
        <v>0.2851201589275314</v>
      </c>
      <c r="N46" s="5">
        <v>6</v>
      </c>
      <c r="O46" s="6">
        <v>459</v>
      </c>
      <c r="P46" s="6">
        <v>181.42117300000001</v>
      </c>
      <c r="Q46" s="7">
        <f>O46/O54</f>
        <v>1.7615652001515329E-2</v>
      </c>
      <c r="R46" s="5">
        <v>4</v>
      </c>
      <c r="S46" s="6">
        <v>6600</v>
      </c>
      <c r="T46" s="6">
        <v>2150.337125</v>
      </c>
      <c r="U46" s="7">
        <f>S46/S54</f>
        <v>0.35617529579244867</v>
      </c>
      <c r="V46" s="7"/>
      <c r="W46" s="7"/>
      <c r="X46" s="7"/>
      <c r="Y46" s="7"/>
      <c r="Z46" s="5">
        <v>4</v>
      </c>
      <c r="AA46" s="6">
        <v>1250</v>
      </c>
      <c r="AB46" s="6">
        <v>236.87880000000001</v>
      </c>
      <c r="AC46" s="7">
        <f>AA46/AA54</f>
        <v>0.19468282274518356</v>
      </c>
      <c r="AD46" s="5">
        <v>3</v>
      </c>
      <c r="AE46" s="6">
        <v>360</v>
      </c>
      <c r="AF46" s="6">
        <v>144.81941</v>
      </c>
      <c r="AG46" s="7">
        <f>AE46/AE54</f>
        <v>6.3877285375341777E-2</v>
      </c>
      <c r="AH46" s="5">
        <v>2</v>
      </c>
      <c r="AI46" s="6">
        <v>340</v>
      </c>
      <c r="AJ46" s="6">
        <v>41</v>
      </c>
      <c r="AK46" s="13">
        <f>AI46/AI54</f>
        <v>7.6387448823217644E-2</v>
      </c>
      <c r="AL46" s="146"/>
      <c r="AM46" s="135"/>
      <c r="AN46" s="135"/>
      <c r="AO46" s="12"/>
      <c r="AP46" s="19">
        <v>1</v>
      </c>
      <c r="AQ46" s="135">
        <v>1000</v>
      </c>
      <c r="AR46" s="135">
        <v>300</v>
      </c>
      <c r="AS46" s="13">
        <f>AQ46/AQ54</f>
        <v>0.11897396849569314</v>
      </c>
      <c r="AT46" s="7"/>
      <c r="AU46" s="7"/>
      <c r="AV46" s="7"/>
      <c r="AW46" s="7"/>
      <c r="AX46" s="197">
        <f t="shared" si="12"/>
        <v>43</v>
      </c>
      <c r="AY46" s="6">
        <f t="shared" si="12"/>
        <v>16538.011186</v>
      </c>
      <c r="AZ46" s="6">
        <f t="shared" si="12"/>
        <v>6009.1665730000004</v>
      </c>
      <c r="BA46" s="12">
        <f>AZ46/AZ54</f>
        <v>0.12671740324027833</v>
      </c>
      <c r="BB46" s="125"/>
      <c r="BC46" s="125"/>
    </row>
    <row r="47" spans="1:55" x14ac:dyDescent="0.25">
      <c r="A47" s="10" t="s">
        <v>43</v>
      </c>
      <c r="B47" s="5">
        <v>1</v>
      </c>
      <c r="C47" s="6">
        <v>45</v>
      </c>
      <c r="D47" s="6">
        <v>22.5</v>
      </c>
      <c r="E47" s="7">
        <f>C47/C54</f>
        <v>4.3310275584245994E-3</v>
      </c>
      <c r="F47" s="5">
        <v>5</v>
      </c>
      <c r="G47" s="6">
        <v>458</v>
      </c>
      <c r="H47" s="6">
        <v>205.60499999999999</v>
      </c>
      <c r="I47" s="7">
        <f>G47/G54</f>
        <v>3.6365818312735124E-2</v>
      </c>
      <c r="J47" s="5">
        <v>2</v>
      </c>
      <c r="K47" s="6">
        <v>60.322600000000001</v>
      </c>
      <c r="L47" s="6">
        <v>29.261299999999999</v>
      </c>
      <c r="M47" s="7">
        <f>K47/K54</f>
        <v>5.5678624204638623E-3</v>
      </c>
      <c r="N47" s="5">
        <v>6</v>
      </c>
      <c r="O47" s="6">
        <v>1207</v>
      </c>
      <c r="P47" s="6">
        <v>313.46429999999998</v>
      </c>
      <c r="Q47" s="7">
        <f>O47/O54</f>
        <v>4.6322640448429202E-2</v>
      </c>
      <c r="R47" s="5">
        <v>1</v>
      </c>
      <c r="S47" s="6">
        <v>300</v>
      </c>
      <c r="T47" s="6">
        <v>150</v>
      </c>
      <c r="U47" s="7"/>
      <c r="V47" s="5">
        <v>1</v>
      </c>
      <c r="W47" s="6">
        <v>3000</v>
      </c>
      <c r="X47" s="6">
        <v>1500</v>
      </c>
      <c r="Y47" s="7">
        <f>W47/W54</f>
        <v>0.47751691205730201</v>
      </c>
      <c r="Z47" s="5"/>
      <c r="AA47" s="6"/>
      <c r="AB47" s="6"/>
      <c r="AC47" s="7"/>
      <c r="AD47" s="5">
        <v>1</v>
      </c>
      <c r="AE47" s="6">
        <v>80</v>
      </c>
      <c r="AF47" s="6">
        <v>16.215</v>
      </c>
      <c r="AG47" s="7">
        <f>AE47/AE54</f>
        <v>1.4194952305631505E-2</v>
      </c>
      <c r="AH47" s="5">
        <v>1</v>
      </c>
      <c r="AI47" s="6">
        <v>90</v>
      </c>
      <c r="AJ47" s="6">
        <v>45</v>
      </c>
      <c r="AK47" s="13">
        <f>AI47/AI54</f>
        <v>2.0220207041439963E-2</v>
      </c>
      <c r="AL47" s="146"/>
      <c r="AM47" s="135"/>
      <c r="AN47" s="135"/>
      <c r="AO47" s="12"/>
      <c r="AP47" s="19"/>
      <c r="AQ47" s="7"/>
      <c r="AR47" s="7"/>
      <c r="AS47" s="13"/>
      <c r="AT47" s="7"/>
      <c r="AU47" s="7"/>
      <c r="AV47" s="7"/>
      <c r="AW47" s="7"/>
      <c r="AX47" s="197">
        <f t="shared" si="12"/>
        <v>18</v>
      </c>
      <c r="AY47" s="6">
        <f t="shared" si="12"/>
        <v>5240.3225999999995</v>
      </c>
      <c r="AZ47" s="6">
        <f t="shared" si="12"/>
        <v>2282.0455999999999</v>
      </c>
      <c r="BA47" s="12">
        <f>AZ47/AZ54</f>
        <v>4.8122295994789843E-2</v>
      </c>
      <c r="BB47" s="124"/>
      <c r="BC47" s="124"/>
    </row>
    <row r="48" spans="1:55" x14ac:dyDescent="0.25">
      <c r="A48" s="10" t="s">
        <v>44</v>
      </c>
      <c r="B48" s="5">
        <v>9</v>
      </c>
      <c r="C48" s="6">
        <v>1046.0999999999999</v>
      </c>
      <c r="D48" s="6">
        <v>238.40798699999999</v>
      </c>
      <c r="E48" s="7">
        <f>C48/C54</f>
        <v>0.10068195397484384</v>
      </c>
      <c r="F48" s="5">
        <v>5</v>
      </c>
      <c r="G48" s="6">
        <v>1116</v>
      </c>
      <c r="H48" s="6">
        <v>520.67499999999995</v>
      </c>
      <c r="I48" s="7">
        <f>G48/G54</f>
        <v>8.861190663103144E-2</v>
      </c>
      <c r="J48" s="5">
        <v>5</v>
      </c>
      <c r="K48" s="6">
        <v>346.5</v>
      </c>
      <c r="L48" s="6">
        <v>111.32680000000001</v>
      </c>
      <c r="M48" s="7">
        <f>K48/K54</f>
        <v>3.1982446524034577E-2</v>
      </c>
      <c r="N48" s="5">
        <v>10</v>
      </c>
      <c r="O48" s="6">
        <v>2696.2345500000001</v>
      </c>
      <c r="P48" s="6">
        <v>1211.2253659999999</v>
      </c>
      <c r="Q48" s="7">
        <f>O48/O54</f>
        <v>0.10347697069120323</v>
      </c>
      <c r="R48" s="5">
        <v>5</v>
      </c>
      <c r="S48" s="6">
        <v>2281.4014990000001</v>
      </c>
      <c r="T48" s="6">
        <v>993.50163399999997</v>
      </c>
      <c r="U48" s="7">
        <f>S48/S54</f>
        <v>0.12311800814055467</v>
      </c>
      <c r="V48" s="5">
        <v>4</v>
      </c>
      <c r="W48" s="6">
        <v>2792.5</v>
      </c>
      <c r="X48" s="6">
        <v>1304</v>
      </c>
      <c r="Y48" s="7">
        <f>W48/W54</f>
        <v>0.44448865897333861</v>
      </c>
      <c r="Z48" s="5">
        <v>1</v>
      </c>
      <c r="AA48" s="6">
        <v>500</v>
      </c>
      <c r="AB48" s="6">
        <v>193.09185600000001</v>
      </c>
      <c r="AC48" s="7">
        <f>AA48/AA54</f>
        <v>7.7873129098073424E-2</v>
      </c>
      <c r="AD48" s="5">
        <v>3</v>
      </c>
      <c r="AE48" s="6">
        <v>648.95500000000004</v>
      </c>
      <c r="AF48" s="6">
        <v>324.47750000000002</v>
      </c>
      <c r="AG48" s="7">
        <f>AE48/AE54</f>
        <v>0.11514856591876367</v>
      </c>
      <c r="AH48" s="5">
        <v>2</v>
      </c>
      <c r="AI48" s="6">
        <v>135</v>
      </c>
      <c r="AJ48" s="6">
        <v>39.9</v>
      </c>
      <c r="AK48" s="13">
        <f>AI48/AI54</f>
        <v>3.0330310562159946E-2</v>
      </c>
      <c r="AL48" s="73">
        <v>1</v>
      </c>
      <c r="AM48" s="135">
        <v>15.5</v>
      </c>
      <c r="AN48" s="135">
        <v>7</v>
      </c>
      <c r="AO48" s="12">
        <f>AM48/AM54</f>
        <v>0.38271604938271603</v>
      </c>
      <c r="AP48" s="19">
        <v>2</v>
      </c>
      <c r="AQ48" s="5">
        <v>630</v>
      </c>
      <c r="AR48" s="5">
        <v>310.58339999999998</v>
      </c>
      <c r="AS48" s="13">
        <f>AQ48/AQ54</f>
        <v>7.4953600152286678E-2</v>
      </c>
      <c r="AT48" s="7"/>
      <c r="AU48" s="7"/>
      <c r="AV48" s="7"/>
      <c r="AW48" s="7"/>
      <c r="AX48" s="197">
        <f t="shared" si="12"/>
        <v>47</v>
      </c>
      <c r="AY48" s="6">
        <f t="shared" si="12"/>
        <v>12208.191048999999</v>
      </c>
      <c r="AZ48" s="6">
        <f t="shared" si="12"/>
        <v>5254.1895430000004</v>
      </c>
      <c r="BA48" s="12">
        <f>AZ48/AZ54</f>
        <v>0.11079693780044343</v>
      </c>
    </row>
    <row r="49" spans="1:55" x14ac:dyDescent="0.25">
      <c r="A49" s="10" t="s">
        <v>55</v>
      </c>
      <c r="B49" s="5">
        <v>1</v>
      </c>
      <c r="C49" s="6">
        <v>500</v>
      </c>
      <c r="D49" s="6">
        <v>250</v>
      </c>
      <c r="E49" s="7">
        <f>C49/C54</f>
        <v>4.8122528426939988E-2</v>
      </c>
      <c r="F49" s="5">
        <v>5</v>
      </c>
      <c r="G49" s="6">
        <v>521.60799999999995</v>
      </c>
      <c r="H49" s="6">
        <v>198.5823</v>
      </c>
      <c r="I49" s="7">
        <f>G49/G54</f>
        <v>4.1416379385303806E-2</v>
      </c>
      <c r="J49" s="5">
        <v>2</v>
      </c>
      <c r="K49" s="6">
        <v>260</v>
      </c>
      <c r="L49" s="6">
        <v>137</v>
      </c>
      <c r="M49" s="7">
        <f>K49/K54</f>
        <v>2.3998372572147156E-2</v>
      </c>
      <c r="N49" s="5">
        <v>8</v>
      </c>
      <c r="O49" s="6">
        <v>2668</v>
      </c>
      <c r="P49" s="6">
        <v>1300.385397</v>
      </c>
      <c r="Q49" s="7">
        <f>O49/O54</f>
        <v>0.10239337590423289</v>
      </c>
      <c r="R49" s="5"/>
      <c r="S49" s="6"/>
      <c r="T49" s="6"/>
      <c r="U49" s="7"/>
      <c r="V49" s="7"/>
      <c r="W49" s="7"/>
      <c r="X49" s="7"/>
      <c r="Y49" s="7"/>
      <c r="Z49" s="5"/>
      <c r="AA49" s="6"/>
      <c r="AB49" s="6"/>
      <c r="AC49" s="7"/>
      <c r="AD49" s="5">
        <v>4</v>
      </c>
      <c r="AE49" s="6">
        <v>459.20600000000002</v>
      </c>
      <c r="AF49" s="6">
        <v>173.5315042</v>
      </c>
      <c r="AG49" s="7">
        <f>AE49/AE54</f>
        <v>8.1480090855747769E-2</v>
      </c>
      <c r="AH49" s="5"/>
      <c r="AI49" s="6"/>
      <c r="AJ49" s="6"/>
      <c r="AK49" s="13"/>
      <c r="AL49" s="146"/>
      <c r="AM49" s="135"/>
      <c r="AN49" s="135"/>
      <c r="AO49" s="12"/>
      <c r="AP49" s="19">
        <v>1</v>
      </c>
      <c r="AQ49" s="5">
        <v>500</v>
      </c>
      <c r="AR49" s="5">
        <v>250</v>
      </c>
      <c r="AS49" s="13">
        <f>AQ49/AQ54</f>
        <v>5.9486984247846569E-2</v>
      </c>
      <c r="AT49" s="30">
        <v>1</v>
      </c>
      <c r="AU49" s="151">
        <v>43.904000000000003</v>
      </c>
      <c r="AV49" s="201">
        <v>21.952000000000002</v>
      </c>
      <c r="AW49" s="199">
        <f>AU49/AU54</f>
        <v>1</v>
      </c>
      <c r="AX49" s="197">
        <f>B49+F49+J49+N49+R49+Z49+AH49+AD49+V49+AP49+AL49+AT49</f>
        <v>22</v>
      </c>
      <c r="AY49" s="6">
        <f>C49+G49+K49+O49+S49+AA49+AI49+AE49+W49+AQ49+AM49+AU49</f>
        <v>4952.7180000000008</v>
      </c>
      <c r="AZ49" s="6">
        <f>D49+H49+L49+P49+T49+AB49+AJ49+AF49+X49+AR49+AN49+AV49</f>
        <v>2331.4512012000005</v>
      </c>
      <c r="BA49" s="12">
        <f>AZ49/AZ54</f>
        <v>4.9164129236310944E-2</v>
      </c>
    </row>
    <row r="50" spans="1:55" ht="61.5" customHeight="1" x14ac:dyDescent="0.25">
      <c r="A50" s="10" t="s">
        <v>54</v>
      </c>
      <c r="B50" s="5"/>
      <c r="C50" s="6"/>
      <c r="D50" s="6"/>
      <c r="E50" s="7"/>
      <c r="F50" s="5">
        <v>1</v>
      </c>
      <c r="G50" s="6">
        <v>12.5</v>
      </c>
      <c r="H50" s="6">
        <v>2.5</v>
      </c>
      <c r="I50" s="7">
        <f>G50/G54</f>
        <v>9.9251687534757452E-4</v>
      </c>
      <c r="J50" s="5"/>
      <c r="K50" s="6"/>
      <c r="L50" s="6"/>
      <c r="M50" s="7"/>
      <c r="N50" s="5"/>
      <c r="O50" s="6"/>
      <c r="P50" s="6"/>
      <c r="Q50" s="7"/>
      <c r="R50" s="5"/>
      <c r="S50" s="6"/>
      <c r="T50" s="6"/>
      <c r="U50" s="7"/>
      <c r="V50" s="7"/>
      <c r="W50" s="7"/>
      <c r="X50" s="7"/>
      <c r="Y50" s="7"/>
      <c r="Z50" s="5"/>
      <c r="AA50" s="6"/>
      <c r="AB50" s="6"/>
      <c r="AC50" s="7"/>
      <c r="AD50" s="5"/>
      <c r="AE50" s="6"/>
      <c r="AF50" s="6"/>
      <c r="AG50" s="7"/>
      <c r="AH50" s="5"/>
      <c r="AI50" s="6"/>
      <c r="AJ50" s="6"/>
      <c r="AK50" s="13"/>
      <c r="AL50" s="146"/>
      <c r="AM50" s="135"/>
      <c r="AN50" s="135"/>
      <c r="AO50" s="12"/>
      <c r="AP50" s="19"/>
      <c r="AQ50" s="7"/>
      <c r="AR50" s="7"/>
      <c r="AS50" s="13"/>
      <c r="AT50" s="7"/>
      <c r="AU50" s="7"/>
      <c r="AV50" s="7"/>
      <c r="AW50" s="7"/>
      <c r="AX50" s="197">
        <f t="shared" ref="AX50:AZ53" si="13">B50+F50+J50+N50+R50+Z50+AH50+AD50+V50+AP50+AL50</f>
        <v>1</v>
      </c>
      <c r="AY50" s="6">
        <f t="shared" si="13"/>
        <v>12.5</v>
      </c>
      <c r="AZ50" s="6">
        <f t="shared" si="13"/>
        <v>2.5</v>
      </c>
      <c r="BA50" s="12">
        <f>AY50/AY54</f>
        <v>1.1396309165945205E-4</v>
      </c>
    </row>
    <row r="51" spans="1:55" ht="22.5" customHeight="1" x14ac:dyDescent="0.25">
      <c r="A51" s="10" t="s">
        <v>51</v>
      </c>
      <c r="B51" s="5"/>
      <c r="C51" s="6"/>
      <c r="D51" s="6"/>
      <c r="E51" s="7"/>
      <c r="F51" s="5"/>
      <c r="G51" s="6"/>
      <c r="H51" s="6"/>
      <c r="I51" s="7"/>
      <c r="J51" s="5"/>
      <c r="K51" s="6"/>
      <c r="L51" s="6"/>
      <c r="M51" s="7"/>
      <c r="N51" s="5"/>
      <c r="O51" s="6"/>
      <c r="P51" s="6"/>
      <c r="Q51" s="7"/>
      <c r="R51" s="5"/>
      <c r="S51" s="6"/>
      <c r="T51" s="6"/>
      <c r="U51" s="7"/>
      <c r="V51" s="7"/>
      <c r="W51" s="7"/>
      <c r="X51" s="7"/>
      <c r="Y51" s="7"/>
      <c r="Z51" s="5"/>
      <c r="AA51" s="6"/>
      <c r="AB51" s="6"/>
      <c r="AC51" s="7"/>
      <c r="AD51" s="5">
        <v>1</v>
      </c>
      <c r="AE51" s="6">
        <v>400</v>
      </c>
      <c r="AF51" s="6">
        <v>200</v>
      </c>
      <c r="AG51" s="7">
        <f>AE51/AE54</f>
        <v>7.0974761528157529E-2</v>
      </c>
      <c r="AH51" s="5"/>
      <c r="AI51" s="6"/>
      <c r="AJ51" s="6"/>
      <c r="AK51" s="13"/>
      <c r="AL51" s="146"/>
      <c r="AM51" s="135"/>
      <c r="AN51" s="135"/>
      <c r="AO51" s="12"/>
      <c r="AP51" s="19"/>
      <c r="AQ51" s="7"/>
      <c r="AR51" s="7"/>
      <c r="AS51" s="13"/>
      <c r="AT51" s="7"/>
      <c r="AU51" s="7"/>
      <c r="AV51" s="7"/>
      <c r="AW51" s="7"/>
      <c r="AX51" s="197">
        <f t="shared" si="13"/>
        <v>1</v>
      </c>
      <c r="AY51" s="6">
        <f t="shared" si="13"/>
        <v>400</v>
      </c>
      <c r="AZ51" s="6">
        <f t="shared" si="13"/>
        <v>200</v>
      </c>
      <c r="BA51" s="12">
        <f>AZ51/AZ54</f>
        <v>4.2174701500083825E-3</v>
      </c>
    </row>
    <row r="52" spans="1:55" ht="22.5" customHeight="1" x14ac:dyDescent="0.25">
      <c r="A52" s="10" t="s">
        <v>56</v>
      </c>
      <c r="B52" s="5"/>
      <c r="C52" s="6"/>
      <c r="D52" s="6"/>
      <c r="E52" s="7"/>
      <c r="F52" s="5"/>
      <c r="G52" s="6"/>
      <c r="H52" s="6"/>
      <c r="I52" s="7"/>
      <c r="J52" s="5">
        <v>1</v>
      </c>
      <c r="K52" s="6">
        <v>134</v>
      </c>
      <c r="L52" s="6">
        <v>67</v>
      </c>
      <c r="M52" s="7">
        <f>K52/K54</f>
        <v>1.2368392017952767E-2</v>
      </c>
      <c r="N52" s="5"/>
      <c r="O52" s="6"/>
      <c r="P52" s="6"/>
      <c r="Q52" s="7"/>
      <c r="R52" s="5"/>
      <c r="S52" s="6"/>
      <c r="T52" s="6"/>
      <c r="U52" s="7"/>
      <c r="V52" s="7"/>
      <c r="W52" s="7"/>
      <c r="X52" s="7"/>
      <c r="Y52" s="7"/>
      <c r="Z52" s="5"/>
      <c r="AA52" s="6"/>
      <c r="AB52" s="6"/>
      <c r="AC52" s="7"/>
      <c r="AD52" s="5"/>
      <c r="AE52" s="6"/>
      <c r="AF52" s="6"/>
      <c r="AG52" s="7"/>
      <c r="AH52" s="5"/>
      <c r="AI52" s="6"/>
      <c r="AJ52" s="6"/>
      <c r="AK52" s="13"/>
      <c r="AL52" s="146"/>
      <c r="AM52" s="135"/>
      <c r="AN52" s="135"/>
      <c r="AO52" s="12"/>
      <c r="AP52" s="19"/>
      <c r="AQ52" s="7"/>
      <c r="AR52" s="7"/>
      <c r="AS52" s="13"/>
      <c r="AT52" s="7"/>
      <c r="AU52" s="7"/>
      <c r="AV52" s="7"/>
      <c r="AW52" s="7"/>
      <c r="AX52" s="197">
        <f t="shared" si="13"/>
        <v>1</v>
      </c>
      <c r="AY52" s="6">
        <f t="shared" si="13"/>
        <v>134</v>
      </c>
      <c r="AZ52" s="6">
        <f t="shared" si="13"/>
        <v>67</v>
      </c>
      <c r="BA52" s="12">
        <f>AZ52/AZ54</f>
        <v>1.4128525002528082E-3</v>
      </c>
    </row>
    <row r="53" spans="1:55" ht="44.25" customHeight="1" thickBot="1" x14ac:dyDescent="0.3">
      <c r="A53" s="10" t="s">
        <v>57</v>
      </c>
      <c r="B53" s="5"/>
      <c r="C53" s="6"/>
      <c r="D53" s="6"/>
      <c r="E53" s="7"/>
      <c r="F53" s="5"/>
      <c r="G53" s="6"/>
      <c r="H53" s="6"/>
      <c r="I53" s="7"/>
      <c r="J53" s="5">
        <v>2</v>
      </c>
      <c r="K53" s="6">
        <v>381</v>
      </c>
      <c r="L53" s="6">
        <v>190.3</v>
      </c>
      <c r="M53" s="7">
        <f>K53/K54</f>
        <v>3.5166845961492568E-2</v>
      </c>
      <c r="N53" s="5"/>
      <c r="O53" s="6"/>
      <c r="P53" s="6"/>
      <c r="Q53" s="7"/>
      <c r="R53" s="5"/>
      <c r="S53" s="6"/>
      <c r="T53" s="6"/>
      <c r="U53" s="7"/>
      <c r="V53" s="7"/>
      <c r="W53" s="7"/>
      <c r="X53" s="7"/>
      <c r="Y53" s="7"/>
      <c r="Z53" s="5"/>
      <c r="AA53" s="6"/>
      <c r="AB53" s="6"/>
      <c r="AC53" s="7"/>
      <c r="AD53" s="5"/>
      <c r="AE53" s="6"/>
      <c r="AF53" s="6"/>
      <c r="AG53" s="7"/>
      <c r="AH53" s="5"/>
      <c r="AI53" s="6"/>
      <c r="AJ53" s="6"/>
      <c r="AK53" s="13"/>
      <c r="AL53" s="146"/>
      <c r="AM53" s="135"/>
      <c r="AN53" s="135"/>
      <c r="AO53" s="12"/>
      <c r="AP53" s="19"/>
      <c r="AQ53" s="7"/>
      <c r="AR53" s="7"/>
      <c r="AS53" s="13"/>
      <c r="AT53" s="9"/>
      <c r="AU53" s="9"/>
      <c r="AV53" s="9"/>
      <c r="AW53" s="9"/>
      <c r="AX53" s="197">
        <f t="shared" si="13"/>
        <v>2</v>
      </c>
      <c r="AY53" s="6">
        <f t="shared" si="13"/>
        <v>381</v>
      </c>
      <c r="AZ53" s="6">
        <f t="shared" si="13"/>
        <v>190.3</v>
      </c>
      <c r="BA53" s="12">
        <f>AZ53/AZ54</f>
        <v>4.0129228477329762E-3</v>
      </c>
    </row>
    <row r="54" spans="1:55" s="44" customFormat="1" ht="24.75" customHeight="1" thickBot="1" x14ac:dyDescent="0.3">
      <c r="A54" s="90" t="s">
        <v>3</v>
      </c>
      <c r="B54" s="120">
        <f>SUM(B45:B53)</f>
        <v>60</v>
      </c>
      <c r="C54" s="122">
        <f>SUM(C45:C53)</f>
        <v>10390.144</v>
      </c>
      <c r="D54" s="122">
        <f>SUM(D45:D53)</f>
        <v>3736.8505569999998</v>
      </c>
      <c r="E54" s="82">
        <f t="shared" ref="E54:Q54" si="14">SUM(E45:E53)</f>
        <v>0.99999999999999989</v>
      </c>
      <c r="F54" s="121">
        <f t="shared" ref="F54:L54" si="15">SUM(F45:F53)</f>
        <v>62</v>
      </c>
      <c r="G54" s="122">
        <f t="shared" si="15"/>
        <v>12594.2443</v>
      </c>
      <c r="H54" s="122">
        <f t="shared" si="15"/>
        <v>5869.0483715399996</v>
      </c>
      <c r="I54" s="79">
        <f t="shared" si="15"/>
        <v>1</v>
      </c>
      <c r="J54" s="120">
        <f t="shared" si="15"/>
        <v>62</v>
      </c>
      <c r="K54" s="122">
        <f t="shared" si="15"/>
        <v>10834.067986</v>
      </c>
      <c r="L54" s="122">
        <f t="shared" si="15"/>
        <v>4954.1860829999996</v>
      </c>
      <c r="M54" s="79">
        <f t="shared" si="14"/>
        <v>1</v>
      </c>
      <c r="N54" s="120">
        <f>SUM(N45:N53)</f>
        <v>95</v>
      </c>
      <c r="O54" s="122">
        <f>SUM(O45:O53)</f>
        <v>26056.373046000001</v>
      </c>
      <c r="P54" s="122">
        <f>SUM(P45:P53)</f>
        <v>11626.824397</v>
      </c>
      <c r="Q54" s="79">
        <f t="shared" si="14"/>
        <v>1</v>
      </c>
      <c r="R54" s="120">
        <f>SUM(R45:R53)</f>
        <v>33</v>
      </c>
      <c r="S54" s="122">
        <f>SUM(S45:S53)</f>
        <v>18530.201498999999</v>
      </c>
      <c r="T54" s="122">
        <f>SUM(T45:T53)</f>
        <v>7738.1927530000003</v>
      </c>
      <c r="U54" s="79">
        <f t="shared" ref="U54" si="16">SUM(U45:U51)</f>
        <v>0.98381021382761602</v>
      </c>
      <c r="V54" s="120">
        <f>SUM(V45:V53)</f>
        <v>10</v>
      </c>
      <c r="W54" s="120">
        <f t="shared" ref="W54" si="17">SUM(W45:W53)</f>
        <v>6282.5</v>
      </c>
      <c r="X54" s="120">
        <f t="shared" ref="X54:AL54" si="18">SUM(X45:X53)</f>
        <v>2997.6592270000001</v>
      </c>
      <c r="Y54" s="87">
        <f t="shared" si="18"/>
        <v>1</v>
      </c>
      <c r="Z54" s="121">
        <f t="shared" si="18"/>
        <v>21</v>
      </c>
      <c r="AA54" s="130">
        <f t="shared" si="18"/>
        <v>6420.7</v>
      </c>
      <c r="AB54" s="130">
        <f t="shared" si="18"/>
        <v>2020.32155399</v>
      </c>
      <c r="AC54" s="79">
        <f t="shared" si="18"/>
        <v>1</v>
      </c>
      <c r="AD54" s="120">
        <f t="shared" si="18"/>
        <v>35</v>
      </c>
      <c r="AE54" s="122">
        <f t="shared" si="18"/>
        <v>5635.8061850100003</v>
      </c>
      <c r="AF54" s="122">
        <f t="shared" si="18"/>
        <v>2522.9465302000003</v>
      </c>
      <c r="AG54" s="126">
        <f t="shared" si="18"/>
        <v>1</v>
      </c>
      <c r="AH54" s="127">
        <f t="shared" si="18"/>
        <v>14</v>
      </c>
      <c r="AI54" s="128">
        <f t="shared" si="18"/>
        <v>4450.9930000000004</v>
      </c>
      <c r="AJ54" s="128">
        <f t="shared" si="18"/>
        <v>1985.7492520000001</v>
      </c>
      <c r="AK54" s="134">
        <f t="shared" si="18"/>
        <v>1</v>
      </c>
      <c r="AL54" s="147">
        <f t="shared" si="18"/>
        <v>2</v>
      </c>
      <c r="AM54" s="148">
        <f t="shared" ref="AM54:AO54" si="19">SUM(AM45:AM53)</f>
        <v>40.5</v>
      </c>
      <c r="AN54" s="148">
        <f t="shared" si="19"/>
        <v>17.00432</v>
      </c>
      <c r="AO54" s="137">
        <f t="shared" si="19"/>
        <v>1</v>
      </c>
      <c r="AP54" s="129">
        <f t="shared" ref="AP54:BA54" si="20">SUM(AP45:AP53)</f>
        <v>16</v>
      </c>
      <c r="AQ54" s="129">
        <f t="shared" si="20"/>
        <v>8405.2000000000007</v>
      </c>
      <c r="AR54" s="208">
        <f t="shared" si="20"/>
        <v>3931.0587999999998</v>
      </c>
      <c r="AS54" s="131">
        <f t="shared" si="20"/>
        <v>1</v>
      </c>
      <c r="AT54" s="202">
        <f>SUM(AT45:AT53)</f>
        <v>1</v>
      </c>
      <c r="AU54" s="210">
        <f t="shared" ref="AU54:AV54" si="21">SUM(AU45:AU53)</f>
        <v>43.904000000000003</v>
      </c>
      <c r="AV54" s="210">
        <f t="shared" si="21"/>
        <v>21.952000000000002</v>
      </c>
      <c r="AW54" s="38">
        <f>SUM(AW45:AW53)</f>
        <v>1</v>
      </c>
      <c r="AX54" s="209">
        <f>SUM(AX45:AX53)</f>
        <v>411</v>
      </c>
      <c r="AY54" s="130">
        <f t="shared" si="20"/>
        <v>109684.63401601001</v>
      </c>
      <c r="AZ54" s="130">
        <f t="shared" si="20"/>
        <v>47421.793844729997</v>
      </c>
      <c r="BA54" s="82">
        <f t="shared" si="20"/>
        <v>1.0000612447147843</v>
      </c>
    </row>
    <row r="55" spans="1:55" x14ac:dyDescent="0.2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97"/>
      <c r="AZ55" s="97"/>
      <c r="BA55" s="23"/>
    </row>
    <row r="56" spans="1:55" ht="15.75" customHeight="1" x14ac:dyDescent="0.25"/>
    <row r="57" spans="1:55" ht="15" customHeight="1" x14ac:dyDescent="0.25"/>
    <row r="58" spans="1:55" s="50" customFormat="1" ht="15.95" customHeight="1" thickBot="1" x14ac:dyDescent="0.3">
      <c r="A58" s="291" t="s">
        <v>50</v>
      </c>
      <c r="B58" s="291"/>
      <c r="C58" s="291"/>
      <c r="D58" s="291"/>
      <c r="E58" s="291"/>
      <c r="F58" s="291"/>
      <c r="G58" s="291"/>
      <c r="H58" s="291"/>
      <c r="I58" s="291"/>
      <c r="J58" s="291"/>
      <c r="K58" s="49"/>
      <c r="L58" s="49"/>
      <c r="M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</row>
    <row r="59" spans="1:55" s="216" customFormat="1" ht="22.5" customHeight="1" thickBot="1" x14ac:dyDescent="0.3">
      <c r="A59" s="289" t="s">
        <v>38</v>
      </c>
      <c r="B59" s="273" t="s">
        <v>65</v>
      </c>
      <c r="C59" s="274"/>
      <c r="D59" s="275"/>
      <c r="E59" s="215"/>
      <c r="F59" s="273" t="s">
        <v>22</v>
      </c>
      <c r="G59" s="274"/>
      <c r="H59" s="274"/>
      <c r="I59" s="275"/>
      <c r="J59" s="273" t="s">
        <v>19</v>
      </c>
      <c r="K59" s="274"/>
      <c r="L59" s="274"/>
      <c r="M59" s="276"/>
      <c r="N59" s="277" t="s">
        <v>29</v>
      </c>
      <c r="O59" s="274"/>
      <c r="P59" s="274"/>
      <c r="Q59" s="276"/>
      <c r="R59" s="292" t="s">
        <v>26</v>
      </c>
      <c r="S59" s="292"/>
      <c r="T59" s="292"/>
      <c r="U59" s="292"/>
      <c r="V59" s="273" t="s">
        <v>37</v>
      </c>
      <c r="W59" s="274"/>
      <c r="X59" s="274"/>
      <c r="Y59" s="276"/>
      <c r="Z59" s="293" t="s">
        <v>25</v>
      </c>
      <c r="AA59" s="258"/>
      <c r="AB59" s="258"/>
      <c r="AC59" s="263"/>
      <c r="AD59" s="262" t="s">
        <v>36</v>
      </c>
      <c r="AE59" s="258"/>
      <c r="AF59" s="258"/>
      <c r="AG59" s="294"/>
      <c r="AH59" s="298" t="s">
        <v>27</v>
      </c>
      <c r="AI59" s="299"/>
      <c r="AJ59" s="299"/>
      <c r="AK59" s="301"/>
      <c r="AL59" s="298" t="s">
        <v>58</v>
      </c>
      <c r="AM59" s="299"/>
      <c r="AN59" s="299"/>
      <c r="AO59" s="301"/>
      <c r="AP59" s="298" t="s">
        <v>47</v>
      </c>
      <c r="AQ59" s="299"/>
      <c r="AR59" s="299"/>
      <c r="AS59" s="300"/>
      <c r="AT59" s="262" t="s">
        <v>60</v>
      </c>
      <c r="AU59" s="258"/>
      <c r="AV59" s="258"/>
      <c r="AW59" s="263"/>
      <c r="AX59" s="295" t="s">
        <v>20</v>
      </c>
      <c r="AY59" s="296"/>
      <c r="AZ59" s="296"/>
      <c r="BA59" s="297"/>
    </row>
    <row r="60" spans="1:55" s="50" customFormat="1" ht="50.25" customHeight="1" thickBot="1" x14ac:dyDescent="0.3">
      <c r="A60" s="290"/>
      <c r="B60" s="167" t="s">
        <v>2</v>
      </c>
      <c r="C60" s="168" t="s">
        <v>28</v>
      </c>
      <c r="D60" s="169" t="s">
        <v>34</v>
      </c>
      <c r="E60" s="170" t="s">
        <v>5</v>
      </c>
      <c r="F60" s="171" t="s">
        <v>2</v>
      </c>
      <c r="G60" s="172" t="s">
        <v>28</v>
      </c>
      <c r="H60" s="172" t="s">
        <v>34</v>
      </c>
      <c r="I60" s="173" t="s">
        <v>5</v>
      </c>
      <c r="J60" s="171" t="s">
        <v>2</v>
      </c>
      <c r="K60" s="172" t="s">
        <v>28</v>
      </c>
      <c r="L60" s="172" t="s">
        <v>34</v>
      </c>
      <c r="M60" s="174" t="s">
        <v>5</v>
      </c>
      <c r="N60" s="175" t="s">
        <v>2</v>
      </c>
      <c r="O60" s="172" t="s">
        <v>28</v>
      </c>
      <c r="P60" s="172" t="s">
        <v>34</v>
      </c>
      <c r="Q60" s="174" t="s">
        <v>5</v>
      </c>
      <c r="R60" s="175" t="s">
        <v>2</v>
      </c>
      <c r="S60" s="172" t="s">
        <v>28</v>
      </c>
      <c r="T60" s="174" t="s">
        <v>34</v>
      </c>
      <c r="U60" s="176" t="s">
        <v>5</v>
      </c>
      <c r="V60" s="171" t="s">
        <v>2</v>
      </c>
      <c r="W60" s="172" t="s">
        <v>28</v>
      </c>
      <c r="X60" s="177" t="s">
        <v>34</v>
      </c>
      <c r="Y60" s="174" t="s">
        <v>5</v>
      </c>
      <c r="Z60" s="54" t="s">
        <v>2</v>
      </c>
      <c r="AA60" s="52" t="s">
        <v>28</v>
      </c>
      <c r="AB60" s="52" t="s">
        <v>34</v>
      </c>
      <c r="AC60" s="56" t="s">
        <v>5</v>
      </c>
      <c r="AD60" s="92" t="s">
        <v>2</v>
      </c>
      <c r="AE60" s="93" t="s">
        <v>28</v>
      </c>
      <c r="AF60" s="93" t="s">
        <v>34</v>
      </c>
      <c r="AG60" s="94" t="s">
        <v>5</v>
      </c>
      <c r="AH60" s="152" t="s">
        <v>2</v>
      </c>
      <c r="AI60" s="153" t="s">
        <v>28</v>
      </c>
      <c r="AJ60" s="153" t="s">
        <v>34</v>
      </c>
      <c r="AK60" s="154" t="s">
        <v>5</v>
      </c>
      <c r="AL60" s="152" t="s">
        <v>2</v>
      </c>
      <c r="AM60" s="153" t="s">
        <v>28</v>
      </c>
      <c r="AN60" s="153" t="s">
        <v>34</v>
      </c>
      <c r="AO60" s="154" t="s">
        <v>5</v>
      </c>
      <c r="AP60" s="152" t="s">
        <v>2</v>
      </c>
      <c r="AQ60" s="153" t="s">
        <v>28</v>
      </c>
      <c r="AR60" s="153" t="s">
        <v>34</v>
      </c>
      <c r="AS60" s="225" t="s">
        <v>5</v>
      </c>
      <c r="AT60" s="227" t="s">
        <v>2</v>
      </c>
      <c r="AU60" s="204" t="s">
        <v>28</v>
      </c>
      <c r="AV60" s="205" t="s">
        <v>34</v>
      </c>
      <c r="AW60" s="206" t="s">
        <v>5</v>
      </c>
      <c r="AX60" s="111" t="s">
        <v>2</v>
      </c>
      <c r="AY60" s="95" t="s">
        <v>28</v>
      </c>
      <c r="AZ60" s="95" t="s">
        <v>34</v>
      </c>
      <c r="BA60" s="96" t="s">
        <v>5</v>
      </c>
    </row>
    <row r="61" spans="1:55" s="23" customFormat="1" ht="34.5" customHeight="1" x14ac:dyDescent="0.25">
      <c r="A61" s="18" t="s">
        <v>39</v>
      </c>
      <c r="B61" s="155">
        <v>23</v>
      </c>
      <c r="C61" s="156">
        <v>1764.7</v>
      </c>
      <c r="D61" s="157">
        <v>531.02343800000006</v>
      </c>
      <c r="E61" s="158">
        <f>C61/C65</f>
        <v>0.16984365183004202</v>
      </c>
      <c r="F61" s="16">
        <v>18</v>
      </c>
      <c r="G61" s="17">
        <v>1537.33</v>
      </c>
      <c r="H61" s="159">
        <v>736.66517953999994</v>
      </c>
      <c r="I61" s="108">
        <f>G61/G65</f>
        <v>0.12206607743824692</v>
      </c>
      <c r="J61" s="160">
        <v>24</v>
      </c>
      <c r="K61" s="17">
        <v>2678.8267860000001</v>
      </c>
      <c r="L61" s="161">
        <v>1270.9297509999999</v>
      </c>
      <c r="M61" s="162">
        <f>K61/K65</f>
        <v>0.2472595510256751</v>
      </c>
      <c r="N61" s="163">
        <v>28</v>
      </c>
      <c r="O61" s="164">
        <v>4356.6975499999999</v>
      </c>
      <c r="P61" s="164">
        <v>1437.051821</v>
      </c>
      <c r="Q61" s="165">
        <f>O61/O65</f>
        <v>0.16720276234565234</v>
      </c>
      <c r="R61" s="166">
        <v>8</v>
      </c>
      <c r="S61" s="17">
        <v>2526.8000000000002</v>
      </c>
      <c r="T61" s="159">
        <v>1129.347168</v>
      </c>
      <c r="U61" s="108">
        <f>S61/S65</f>
        <v>0.13636117233459991</v>
      </c>
      <c r="V61" s="155">
        <v>1</v>
      </c>
      <c r="W61" s="164">
        <v>1000</v>
      </c>
      <c r="X61" s="164">
        <v>500</v>
      </c>
      <c r="Y61" s="165">
        <f>W61/W65</f>
        <v>0.15917230401910068</v>
      </c>
      <c r="Z61" s="19">
        <v>3</v>
      </c>
      <c r="AA61" s="6">
        <v>212.5</v>
      </c>
      <c r="AB61" s="6">
        <v>20.900393999999999</v>
      </c>
      <c r="AC61" s="12">
        <f>AA61/AA65</f>
        <v>3.3096079866681206E-2</v>
      </c>
      <c r="AD61" s="16">
        <v>11</v>
      </c>
      <c r="AE61" s="17">
        <v>1105.9549999999999</v>
      </c>
      <c r="AF61" s="17">
        <v>502.79691000000003</v>
      </c>
      <c r="AG61" s="108">
        <f>AE61/AE65</f>
        <v>0.19623723096468362</v>
      </c>
      <c r="AH61" s="16">
        <v>4</v>
      </c>
      <c r="AI61" s="17">
        <v>2740</v>
      </c>
      <c r="AJ61" s="17">
        <v>1203.3674530000001</v>
      </c>
      <c r="AK61" s="91">
        <f>AI61/AI65</f>
        <v>0.61559296992828338</v>
      </c>
      <c r="AL61" s="141">
        <v>1</v>
      </c>
      <c r="AM61" s="138">
        <v>15.5</v>
      </c>
      <c r="AN61" s="138">
        <v>7</v>
      </c>
      <c r="AO61" s="91">
        <f>AM61/AM65</f>
        <v>0.38271604938271603</v>
      </c>
      <c r="AP61" s="16">
        <v>2</v>
      </c>
      <c r="AQ61" s="17">
        <v>711</v>
      </c>
      <c r="AR61" s="17">
        <v>355.5</v>
      </c>
      <c r="AS61" s="108">
        <f>AQ61/AQ65</f>
        <v>8.4590491600437814E-2</v>
      </c>
      <c r="AT61" s="228"/>
      <c r="AU61" s="7"/>
      <c r="AV61" s="7"/>
      <c r="AW61" s="12"/>
      <c r="AX61" s="109">
        <f t="shared" ref="AX61:AZ62" si="22">B61+F61+J61+N61+R61+V61+Z61+AD61+AH61+AP61+AL61+AT61</f>
        <v>123</v>
      </c>
      <c r="AY61" s="17">
        <f t="shared" si="22"/>
        <v>18649.309335999998</v>
      </c>
      <c r="AZ61" s="17">
        <f t="shared" si="22"/>
        <v>7694.5821145400005</v>
      </c>
      <c r="BA61" s="91">
        <f>AY61/AY65</f>
        <v>0.17002663593952341</v>
      </c>
      <c r="BB61" s="102"/>
      <c r="BC61" s="102"/>
    </row>
    <row r="62" spans="1:55" s="23" customFormat="1" ht="24" customHeight="1" x14ac:dyDescent="0.25">
      <c r="A62" s="18" t="s">
        <v>40</v>
      </c>
      <c r="B62" s="69">
        <v>22</v>
      </c>
      <c r="C62" s="70">
        <v>3279.25</v>
      </c>
      <c r="D62" s="71">
        <v>1251.891149</v>
      </c>
      <c r="E62" s="72">
        <f>C62/C65</f>
        <v>0.31561160268808591</v>
      </c>
      <c r="F62" s="11">
        <v>38</v>
      </c>
      <c r="G62" s="6">
        <v>9202.0293000000001</v>
      </c>
      <c r="H62" s="26">
        <v>4298.6367739999996</v>
      </c>
      <c r="I62" s="13">
        <f>G62/G65</f>
        <v>0.73065354941542626</v>
      </c>
      <c r="J62" s="73">
        <v>32</v>
      </c>
      <c r="K62" s="6">
        <v>6830.2412000000004</v>
      </c>
      <c r="L62" s="98">
        <v>3058.9563320000002</v>
      </c>
      <c r="M62" s="64">
        <f>K62/K65</f>
        <v>0.63044105028934427</v>
      </c>
      <c r="N62" s="74">
        <v>50</v>
      </c>
      <c r="O62" s="70">
        <v>9630.1153959999992</v>
      </c>
      <c r="P62" s="70">
        <v>4306.9462649999996</v>
      </c>
      <c r="Q62" s="75">
        <f>O62/O65</f>
        <v>0.36958771579601518</v>
      </c>
      <c r="R62" s="19">
        <v>15</v>
      </c>
      <c r="S62" s="6">
        <v>7732</v>
      </c>
      <c r="T62" s="26">
        <v>2661.6299739999999</v>
      </c>
      <c r="U62" s="13">
        <f>S62/S65</f>
        <v>0.41726475561624438</v>
      </c>
      <c r="V62" s="69">
        <v>6</v>
      </c>
      <c r="W62" s="105">
        <v>3422.5</v>
      </c>
      <c r="X62" s="105">
        <v>1684</v>
      </c>
      <c r="Y62" s="75">
        <f>W62/W65</f>
        <v>0.54476721050537202</v>
      </c>
      <c r="Z62" s="19">
        <v>16</v>
      </c>
      <c r="AA62" s="6">
        <v>5545.2</v>
      </c>
      <c r="AB62" s="6">
        <v>1763.9776189900001</v>
      </c>
      <c r="AC62" s="12">
        <f>AA62/AA65</f>
        <v>0.86364415094927349</v>
      </c>
      <c r="AD62" s="11">
        <v>21</v>
      </c>
      <c r="AE62" s="6">
        <v>4093.2579519999999</v>
      </c>
      <c r="AF62" s="6">
        <v>1932.3576202000002</v>
      </c>
      <c r="AG62" s="13">
        <f>AE62/AE65</f>
        <v>0.72629501754108616</v>
      </c>
      <c r="AH62" s="11">
        <v>10</v>
      </c>
      <c r="AI62" s="6">
        <v>1710.9929999999999</v>
      </c>
      <c r="AJ62" s="6">
        <v>782.381799</v>
      </c>
      <c r="AK62" s="12">
        <f>AI62/AI65</f>
        <v>0.38440703007171656</v>
      </c>
      <c r="AL62" s="142"/>
      <c r="AM62" s="139"/>
      <c r="AN62" s="139"/>
      <c r="AO62" s="12"/>
      <c r="AP62" s="11">
        <v>9</v>
      </c>
      <c r="AQ62" s="6">
        <v>3564.2</v>
      </c>
      <c r="AR62" s="6">
        <v>1510.5588</v>
      </c>
      <c r="AS62" s="13">
        <f>AQ62/AQ65</f>
        <v>0.42404701851234944</v>
      </c>
      <c r="AT62" s="31">
        <v>1</v>
      </c>
      <c r="AU62" s="214">
        <v>43.904000000000003</v>
      </c>
      <c r="AV62" s="214">
        <v>21.952000000000002</v>
      </c>
      <c r="AW62" s="12">
        <f>AU62/AU65</f>
        <v>1</v>
      </c>
      <c r="AX62" s="109">
        <f t="shared" si="22"/>
        <v>220</v>
      </c>
      <c r="AY62" s="17">
        <f t="shared" si="22"/>
        <v>55053.690847999998</v>
      </c>
      <c r="AZ62" s="17">
        <f t="shared" si="22"/>
        <v>23273.288332189997</v>
      </c>
      <c r="BA62" s="12">
        <f>AY62/AY65</f>
        <v>0.50192710530414075</v>
      </c>
      <c r="BB62" s="123"/>
      <c r="BC62" s="123"/>
    </row>
    <row r="63" spans="1:55" s="23" customFormat="1" ht="25.5" customHeight="1" x14ac:dyDescent="0.25">
      <c r="A63" s="18" t="s">
        <v>41</v>
      </c>
      <c r="B63" s="69">
        <v>14</v>
      </c>
      <c r="C63" s="70">
        <v>4996.1940000000004</v>
      </c>
      <c r="D63" s="71">
        <v>1930.91597</v>
      </c>
      <c r="E63" s="72">
        <f>C63/C65</f>
        <v>0.4808589755830141</v>
      </c>
      <c r="F63" s="11">
        <v>6</v>
      </c>
      <c r="G63" s="6">
        <v>1854.885</v>
      </c>
      <c r="H63" s="26">
        <v>833.74641799999995</v>
      </c>
      <c r="I63" s="13">
        <f>G63/G65</f>
        <v>0.14728037314632686</v>
      </c>
      <c r="J63" s="73">
        <v>5</v>
      </c>
      <c r="K63" s="70">
        <v>935</v>
      </c>
      <c r="L63" s="70">
        <v>432.8</v>
      </c>
      <c r="M63" s="64">
        <f>K63/K65</f>
        <v>8.6301839826759971E-2</v>
      </c>
      <c r="N63" s="74">
        <v>14</v>
      </c>
      <c r="O63" s="70">
        <v>10285.560100000001</v>
      </c>
      <c r="P63" s="70">
        <v>5095.6447109999999</v>
      </c>
      <c r="Q63" s="75">
        <f>O63/O65</f>
        <v>0.3947425868459068</v>
      </c>
      <c r="R63" s="19">
        <v>4</v>
      </c>
      <c r="S63" s="6">
        <v>2099.4014990000001</v>
      </c>
      <c r="T63" s="26">
        <v>868.75493300000005</v>
      </c>
      <c r="U63" s="13">
        <f>S63/S65</f>
        <v>0.11329620452930834</v>
      </c>
      <c r="V63" s="69">
        <v>2</v>
      </c>
      <c r="W63" s="70">
        <v>1710</v>
      </c>
      <c r="X63" s="70">
        <v>803.65922699999999</v>
      </c>
      <c r="Y63" s="75">
        <f>W63/W65</f>
        <v>0.27218463987266217</v>
      </c>
      <c r="Z63" s="19">
        <v>2</v>
      </c>
      <c r="AA63" s="6">
        <v>663</v>
      </c>
      <c r="AB63" s="6">
        <v>235.44354100000001</v>
      </c>
      <c r="AC63" s="12">
        <f>AA63/AA65</f>
        <v>0.10325976918404535</v>
      </c>
      <c r="AD63" s="11">
        <v>3</v>
      </c>
      <c r="AE63" s="6">
        <v>436.59323301000001</v>
      </c>
      <c r="AF63" s="6">
        <v>87.792000000000002</v>
      </c>
      <c r="AG63" s="13">
        <f>AE63/AE65</f>
        <v>7.7467751494230158E-2</v>
      </c>
      <c r="AH63" s="11"/>
      <c r="AI63" s="6"/>
      <c r="AJ63" s="6"/>
      <c r="AK63" s="12"/>
      <c r="AL63" s="142">
        <v>1</v>
      </c>
      <c r="AM63" s="139">
        <v>25</v>
      </c>
      <c r="AN63" s="139">
        <v>10.00432</v>
      </c>
      <c r="AO63" s="12">
        <f>AM63/AM65</f>
        <v>0.61728395061728392</v>
      </c>
      <c r="AP63" s="11">
        <v>4</v>
      </c>
      <c r="AQ63" s="6">
        <v>4000</v>
      </c>
      <c r="AR63" s="6">
        <v>2000</v>
      </c>
      <c r="AS63" s="13">
        <f>AQ63/AQ65</f>
        <v>0.47589587398277255</v>
      </c>
      <c r="AT63" s="228"/>
      <c r="AU63" s="7"/>
      <c r="AV63" s="7"/>
      <c r="AW63" s="12"/>
      <c r="AX63" s="109">
        <f t="shared" ref="AX63:AZ63" si="23">B63+F63+J63+N63+R63+V63+Z63+AD63+AH63+AP63+AL63</f>
        <v>55</v>
      </c>
      <c r="AY63" s="17">
        <f>C63+G63+K63+O63+S63+W63+AA63+AE63+AI63+AQ63+AM63</f>
        <v>27005.63383201</v>
      </c>
      <c r="AZ63" s="17">
        <f t="shared" si="23"/>
        <v>12298.761120000001</v>
      </c>
      <c r="BA63" s="12">
        <f>AY63/AY65</f>
        <v>0.24621164189751638</v>
      </c>
      <c r="BB63" s="102"/>
      <c r="BC63" s="102"/>
    </row>
    <row r="64" spans="1:55" s="23" customFormat="1" ht="36" customHeight="1" thickBot="1" x14ac:dyDescent="0.3">
      <c r="A64" s="18" t="s">
        <v>42</v>
      </c>
      <c r="B64" s="113">
        <v>1</v>
      </c>
      <c r="C64" s="114">
        <v>350</v>
      </c>
      <c r="D64" s="115">
        <v>23.02</v>
      </c>
      <c r="E64" s="116">
        <f>C64/C65</f>
        <v>3.3685769898857992E-2</v>
      </c>
      <c r="F64" s="11"/>
      <c r="G64" s="6"/>
      <c r="H64" s="26"/>
      <c r="I64" s="15"/>
      <c r="J64" s="73">
        <v>1</v>
      </c>
      <c r="K64" s="114">
        <v>390</v>
      </c>
      <c r="L64" s="114">
        <v>191.5</v>
      </c>
      <c r="M64" s="65">
        <f>K64/K65</f>
        <v>3.5997558858220736E-2</v>
      </c>
      <c r="N64" s="117">
        <v>3</v>
      </c>
      <c r="O64" s="114">
        <v>1784</v>
      </c>
      <c r="P64" s="114">
        <v>787.1816</v>
      </c>
      <c r="Q64" s="118">
        <f>O64/O65</f>
        <v>6.8466935012425595E-2</v>
      </c>
      <c r="R64" s="29">
        <v>6</v>
      </c>
      <c r="S64" s="8">
        <v>6172</v>
      </c>
      <c r="T64" s="27">
        <v>3078.4606779999999</v>
      </c>
      <c r="U64" s="15">
        <f>S64/S65</f>
        <v>0.33307786751984741</v>
      </c>
      <c r="V64" s="113">
        <v>1</v>
      </c>
      <c r="W64" s="242">
        <v>150</v>
      </c>
      <c r="X64" s="242">
        <v>10</v>
      </c>
      <c r="Y64" s="118">
        <f>W64/W65</f>
        <v>2.3875845602865101E-2</v>
      </c>
      <c r="Z64" s="29"/>
      <c r="AA64" s="8"/>
      <c r="AB64" s="8"/>
      <c r="AC64" s="14">
        <f>AA64/AA65</f>
        <v>0</v>
      </c>
      <c r="AD64" s="112"/>
      <c r="AE64" s="8"/>
      <c r="AF64" s="8"/>
      <c r="AG64" s="15"/>
      <c r="AH64" s="20"/>
      <c r="AI64" s="21"/>
      <c r="AJ64" s="21"/>
      <c r="AK64" s="22"/>
      <c r="AL64" s="143"/>
      <c r="AM64" s="144"/>
      <c r="AN64" s="144"/>
      <c r="AO64" s="22"/>
      <c r="AP64" s="20">
        <v>1</v>
      </c>
      <c r="AQ64" s="21">
        <v>130</v>
      </c>
      <c r="AR64" s="21">
        <v>65</v>
      </c>
      <c r="AS64" s="211">
        <f>AQ64/AQ65</f>
        <v>1.5466615904440107E-2</v>
      </c>
      <c r="AT64" s="228"/>
      <c r="AU64" s="7"/>
      <c r="AV64" s="7"/>
      <c r="AW64" s="12"/>
      <c r="AX64" s="109">
        <f>B64+F64+J64+N64+R64+V64+Z64+AD64+AH64+AP64+AL64</f>
        <v>13</v>
      </c>
      <c r="AY64" s="17">
        <f>C64+G64+K64+O64+S64+W64+AA64+AE64+AI64+AQ64+AM64</f>
        <v>8976</v>
      </c>
      <c r="AZ64" s="17">
        <f>D64+H64+L64+P64+T64+X64+AB64+AF64+AJ64+AR64+AN64</f>
        <v>4155.1622779999998</v>
      </c>
      <c r="BA64" s="12">
        <f>AY64/AY65</f>
        <v>8.183461685881932E-2</v>
      </c>
      <c r="BB64" s="123"/>
      <c r="BC64" s="123"/>
    </row>
    <row r="65" spans="1:53" s="51" customFormat="1" ht="21.75" customHeight="1" thickBot="1" x14ac:dyDescent="0.3">
      <c r="A65" s="217" t="s">
        <v>3</v>
      </c>
      <c r="B65" s="53">
        <f t="shared" ref="B65:M65" si="24">SUM(B61:B64)</f>
        <v>60</v>
      </c>
      <c r="C65" s="53">
        <f t="shared" si="24"/>
        <v>10390.144</v>
      </c>
      <c r="D65" s="119">
        <f>SUM(D61:D64)</f>
        <v>3736.8505570000002</v>
      </c>
      <c r="E65" s="57">
        <f t="shared" si="24"/>
        <v>1</v>
      </c>
      <c r="F65" s="45">
        <f t="shared" si="24"/>
        <v>62</v>
      </c>
      <c r="G65" s="47">
        <f>SUM(G61:G64)</f>
        <v>12594.2443</v>
      </c>
      <c r="H65" s="47">
        <f t="shared" si="24"/>
        <v>5869.0483715399996</v>
      </c>
      <c r="I65" s="46">
        <f t="shared" si="24"/>
        <v>1</v>
      </c>
      <c r="J65" s="59">
        <f t="shared" si="24"/>
        <v>62</v>
      </c>
      <c r="K65" s="60">
        <f t="shared" si="24"/>
        <v>10834.067986</v>
      </c>
      <c r="L65" s="61">
        <f t="shared" si="24"/>
        <v>4954.1860830000005</v>
      </c>
      <c r="M65" s="40">
        <f t="shared" si="24"/>
        <v>1</v>
      </c>
      <c r="N65" s="63">
        <f>SUM(N61:N64)</f>
        <v>95</v>
      </c>
      <c r="O65" s="62">
        <f>SUM(O61:O64)</f>
        <v>26056.373046000001</v>
      </c>
      <c r="P65" s="62">
        <f>SUM(P61:P64)</f>
        <v>11626.824397</v>
      </c>
      <c r="Q65" s="58">
        <f>SUM(Q61:Q64)</f>
        <v>0.99999999999999989</v>
      </c>
      <c r="R65" s="39">
        <f>SUM(R61:R64)</f>
        <v>33</v>
      </c>
      <c r="S65" s="42">
        <f t="shared" ref="S65:U65" si="25">SUM(S61:S64)</f>
        <v>18530.201498999999</v>
      </c>
      <c r="T65" s="43">
        <f t="shared" si="25"/>
        <v>7738.1927529999994</v>
      </c>
      <c r="U65" s="55">
        <f t="shared" si="25"/>
        <v>1</v>
      </c>
      <c r="V65" s="53">
        <f t="shared" ref="V65:BA65" si="26">SUM(V61:V64)</f>
        <v>10</v>
      </c>
      <c r="W65" s="66">
        <f>SUM(W61:W64)</f>
        <v>6282.5</v>
      </c>
      <c r="X65" s="67">
        <f>SUM(X61:X64)</f>
        <v>2997.6592270000001</v>
      </c>
      <c r="Y65" s="68">
        <f t="shared" si="26"/>
        <v>1</v>
      </c>
      <c r="Z65" s="39">
        <f t="shared" si="26"/>
        <v>21</v>
      </c>
      <c r="AA65" s="42">
        <f t="shared" si="26"/>
        <v>6420.7</v>
      </c>
      <c r="AB65" s="42">
        <f t="shared" si="26"/>
        <v>2020.3215539900002</v>
      </c>
      <c r="AC65" s="38">
        <f t="shared" si="26"/>
        <v>1</v>
      </c>
      <c r="AD65" s="34">
        <f t="shared" si="26"/>
        <v>35</v>
      </c>
      <c r="AE65" s="42">
        <f t="shared" si="26"/>
        <v>5635.8061850100003</v>
      </c>
      <c r="AF65" s="42">
        <f t="shared" si="26"/>
        <v>2522.9465302000003</v>
      </c>
      <c r="AG65" s="38">
        <f t="shared" si="26"/>
        <v>0.99999999999999989</v>
      </c>
      <c r="AH65" s="34">
        <f>SUM(AH61:AH64)</f>
        <v>14</v>
      </c>
      <c r="AI65" s="42">
        <f t="shared" si="26"/>
        <v>4450.9930000000004</v>
      </c>
      <c r="AJ65" s="43">
        <f t="shared" si="26"/>
        <v>1985.7492520000001</v>
      </c>
      <c r="AK65" s="40">
        <f t="shared" ref="AK65:AS65" si="27">SUM(AK61:AK64)</f>
        <v>1</v>
      </c>
      <c r="AL65" s="140">
        <f t="shared" si="26"/>
        <v>2</v>
      </c>
      <c r="AM65" s="140">
        <f t="shared" si="26"/>
        <v>40.5</v>
      </c>
      <c r="AN65" s="140">
        <f t="shared" si="26"/>
        <v>17.00432</v>
      </c>
      <c r="AO65" s="140">
        <f t="shared" si="26"/>
        <v>1</v>
      </c>
      <c r="AP65" s="34">
        <f>SUM(AP61:AP64)</f>
        <v>16</v>
      </c>
      <c r="AQ65" s="42">
        <f>SUM(AQ61:AQ64)</f>
        <v>8405.2000000000007</v>
      </c>
      <c r="AR65" s="42">
        <f t="shared" si="27"/>
        <v>3931.0587999999998</v>
      </c>
      <c r="AS65" s="226">
        <f t="shared" si="27"/>
        <v>0.99999999999999989</v>
      </c>
      <c r="AT65" s="229">
        <f>SUM(AT61:AT64)</f>
        <v>1</v>
      </c>
      <c r="AU65" s="213">
        <f t="shared" ref="AU65:AV65" si="28">SUM(AU61:AU64)</f>
        <v>43.904000000000003</v>
      </c>
      <c r="AV65" s="213">
        <f t="shared" si="28"/>
        <v>21.952000000000002</v>
      </c>
      <c r="AW65" s="212">
        <f>SUM(AW61:AW64)</f>
        <v>1</v>
      </c>
      <c r="AX65" s="110">
        <f>SUM(AX61:AX64)</f>
        <v>411</v>
      </c>
      <c r="AY65" s="238">
        <f>SUM(AY61:AY64)</f>
        <v>109684.63401601001</v>
      </c>
      <c r="AZ65" s="239">
        <f>SUM(AZ61:AZ64)</f>
        <v>47421.793844729997</v>
      </c>
      <c r="BA65" s="38">
        <f t="shared" si="26"/>
        <v>0.99999999999999978</v>
      </c>
    </row>
    <row r="66" spans="1:53" x14ac:dyDescent="0.25"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132"/>
      <c r="AZ66" s="132"/>
      <c r="BA66" s="2"/>
    </row>
    <row r="67" spans="1:53" x14ac:dyDescent="0.25"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100"/>
      <c r="AZ67" s="100"/>
      <c r="BA67" s="2"/>
    </row>
    <row r="68" spans="1:53" x14ac:dyDescent="0.25">
      <c r="AY68" s="97"/>
      <c r="AZ68" s="97"/>
    </row>
  </sheetData>
  <mergeCells count="68">
    <mergeCell ref="AX59:BA59"/>
    <mergeCell ref="AX21:BA21"/>
    <mergeCell ref="AX43:BA43"/>
    <mergeCell ref="AH43:AK43"/>
    <mergeCell ref="AH21:AK21"/>
    <mergeCell ref="AP59:AS59"/>
    <mergeCell ref="AP43:AS43"/>
    <mergeCell ref="AP21:AS21"/>
    <mergeCell ref="AH59:AK59"/>
    <mergeCell ref="AL21:AO21"/>
    <mergeCell ref="AL43:AO43"/>
    <mergeCell ref="AL59:AO59"/>
    <mergeCell ref="R21:U21"/>
    <mergeCell ref="Z21:AC21"/>
    <mergeCell ref="AD21:AG21"/>
    <mergeCell ref="AD43:AG43"/>
    <mergeCell ref="R59:U59"/>
    <mergeCell ref="V59:Y59"/>
    <mergeCell ref="Z59:AC59"/>
    <mergeCell ref="AD59:AG59"/>
    <mergeCell ref="R43:U43"/>
    <mergeCell ref="Z43:AC43"/>
    <mergeCell ref="V21:Y21"/>
    <mergeCell ref="V43:Y43"/>
    <mergeCell ref="F59:I59"/>
    <mergeCell ref="J59:M59"/>
    <mergeCell ref="N59:Q59"/>
    <mergeCell ref="N21:Q21"/>
    <mergeCell ref="A42:M42"/>
    <mergeCell ref="B43:E43"/>
    <mergeCell ref="F43:I43"/>
    <mergeCell ref="J43:M43"/>
    <mergeCell ref="A43:A44"/>
    <mergeCell ref="A59:A60"/>
    <mergeCell ref="B59:D59"/>
    <mergeCell ref="A58:J58"/>
    <mergeCell ref="N43:Q43"/>
    <mergeCell ref="A1:E1"/>
    <mergeCell ref="AT21:AW21"/>
    <mergeCell ref="AT43:AW43"/>
    <mergeCell ref="AT59:AW59"/>
    <mergeCell ref="A3:A5"/>
    <mergeCell ref="B4:B5"/>
    <mergeCell ref="C4:C5"/>
    <mergeCell ref="E4:E5"/>
    <mergeCell ref="B3:E3"/>
    <mergeCell ref="D4:D5"/>
    <mergeCell ref="A2:E2"/>
    <mergeCell ref="A20:M20"/>
    <mergeCell ref="A21:A22"/>
    <mergeCell ref="B21:E21"/>
    <mergeCell ref="F21:I21"/>
    <mergeCell ref="J21:M21"/>
    <mergeCell ref="J3:M3"/>
    <mergeCell ref="N3:Q3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F3:I3"/>
  </mergeCells>
  <pageMargins left="0.70866141732283472" right="0.70866141732283472" top="0.74803149606299213" bottom="0.74803149606299213" header="0.31496062992125984" footer="0.31496062992125984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2022-11-27T10:24:50Z</dcterms:modified>
</cp:coreProperties>
</file>